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hidePivotFieldList="1"/>
  <mc:AlternateContent xmlns:mc="http://schemas.openxmlformats.org/markup-compatibility/2006">
    <mc:Choice Requires="x15">
      <x15ac:absPath xmlns:x15ac="http://schemas.microsoft.com/office/spreadsheetml/2010/11/ac" url="C:\Users\C\.1 Website Design -- Mine\.1  Website -- PERSONAL\Website -- PERSONAL\Files-WebDownload\"/>
    </mc:Choice>
  </mc:AlternateContent>
  <xr:revisionPtr revIDLastSave="0" documentId="13_ncr:1_{CAE8A721-3261-4B48-98E4-6C7508380DC2}" xr6:coauthVersionLast="47" xr6:coauthVersionMax="47" xr10:uidLastSave="{00000000-0000-0000-0000-000000000000}"/>
  <workbookProtection workbookAlgorithmName="SHA-512" workbookHashValue="YiZCG2d2bH0Ez/xIPAAWfgHnx0mzbBYOqyqQYg1WGQNUQCHD3PkUzriIh4lQndHCdFx/spngTvAJcSSU8sdFFQ==" workbookSaltValue="RrV+tmte39ZDhieU0/dcvg==" workbookSpinCount="100000" lockStructure="1"/>
  <bookViews>
    <workbookView xWindow="2190" yWindow="-120" windowWidth="18420" windowHeight="11760" tabRatio="957" xr2:uid="{00000000-000D-0000-FFFF-FFFF00000000}"/>
  </bookViews>
  <sheets>
    <sheet name="Introduction" sheetId="37" r:id="rId1"/>
    <sheet name="Company Info" sheetId="1" r:id="rId2"/>
    <sheet name="Employees and Wages" sheetId="2" r:id="rId3"/>
    <sheet name="Vendors" sheetId="3" r:id="rId4"/>
    <sheet name="Customer Mailing List" sheetId="8" r:id="rId5"/>
    <sheet name="Non-Inv Asset Purchases" sheetId="5" r:id="rId6"/>
    <sheet name="Indirect and Operating Expenses" sheetId="19" r:id="rId7"/>
    <sheet name="Shipping Costs" sheetId="38" r:id="rId8"/>
    <sheet name="Inventory List" sheetId="7" r:id="rId9"/>
    <sheet name="Cost, Retail &amp; Profit Planner" sheetId="40" r:id="rId10"/>
    <sheet name="Inventory Purchases" sheetId="4" r:id="rId11"/>
    <sheet name="Inv Purch by Date" sheetId="33" r:id="rId12"/>
    <sheet name="Inv Purch Qty by UPC" sheetId="34" r:id="rId13"/>
    <sheet name="Inv Reconciling" sheetId="28" r:id="rId14"/>
    <sheet name="Inventory at EOQ" sheetId="18" r:id="rId15"/>
    <sheet name="Sales" sheetId="12" r:id="rId16"/>
    <sheet name="Total Sales by Date" sheetId="35" r:id="rId17"/>
    <sheet name="Sale Qtys by UPC" sheetId="36" r:id="rId18"/>
    <sheet name="Budgets" sheetId="39" r:id="rId19"/>
  </sheets>
  <definedNames>
    <definedName name="InvPurchQtysTotal" comment="Total Purchase Qty from pivot table">'Inv Purch Qty by UPC'!$B$166</definedName>
    <definedName name="InvPurchTable">'Inventory Purchases'!$A$7:$F$390</definedName>
    <definedName name="ItemUPC" localSheetId="9">'Cost, Retail &amp; Profit Planner'!$A$58:$A$213</definedName>
    <definedName name="ItemUPC">'Inventory List'!$A$8:$A$163</definedName>
    <definedName name="SalesQtyTotal" comment="Total of Units Sold">'Sale Qtys by UPC'!$B$164</definedName>
    <definedName name="SalesTable">Sales!$A$10:$I$238</definedName>
  </definedNames>
  <calcPr calcId="191029"/>
  <pivotCaches>
    <pivotCache cacheId="12" r:id="rId20"/>
    <pivotCache cacheId="13" r:id="rId21"/>
    <pivotCache cacheId="14" r:id="rId2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 i="39" l="1"/>
  <c r="M10" i="28"/>
  <c r="L10" i="28"/>
  <c r="A45" i="40"/>
  <c r="A44" i="40"/>
  <c r="A43" i="40"/>
  <c r="Y63" i="40"/>
  <c r="T60" i="40"/>
  <c r="T61" i="40"/>
  <c r="T62" i="40"/>
  <c r="T63" i="40"/>
  <c r="T64" i="40"/>
  <c r="T65" i="40"/>
  <c r="T66" i="40"/>
  <c r="T67" i="40"/>
  <c r="T68" i="40"/>
  <c r="T69" i="40"/>
  <c r="T70" i="40"/>
  <c r="T71" i="40"/>
  <c r="T72" i="40"/>
  <c r="T73" i="40"/>
  <c r="T74" i="40"/>
  <c r="T75" i="40"/>
  <c r="T76" i="40"/>
  <c r="T77" i="40"/>
  <c r="T78" i="40"/>
  <c r="T79" i="40"/>
  <c r="T80" i="40"/>
  <c r="T81" i="40"/>
  <c r="T82" i="40"/>
  <c r="T83" i="40"/>
  <c r="T84" i="40"/>
  <c r="T85" i="40"/>
  <c r="T86" i="40"/>
  <c r="T87" i="40"/>
  <c r="T88" i="40"/>
  <c r="T89" i="40"/>
  <c r="T90" i="40"/>
  <c r="T91" i="40"/>
  <c r="T92" i="40"/>
  <c r="T93" i="40"/>
  <c r="T94" i="40"/>
  <c r="T95" i="40"/>
  <c r="T96" i="40"/>
  <c r="T97" i="40"/>
  <c r="T98" i="40"/>
  <c r="T99" i="40"/>
  <c r="T100" i="40"/>
  <c r="T101" i="40"/>
  <c r="T102" i="40"/>
  <c r="T103" i="40"/>
  <c r="T104" i="40"/>
  <c r="T105" i="40"/>
  <c r="T106" i="40"/>
  <c r="T107" i="40"/>
  <c r="T108" i="40"/>
  <c r="T109" i="40"/>
  <c r="T110" i="40"/>
  <c r="T111" i="40"/>
  <c r="T112" i="40"/>
  <c r="T113" i="40"/>
  <c r="T114" i="40"/>
  <c r="T115" i="40"/>
  <c r="T116" i="40"/>
  <c r="T117" i="40"/>
  <c r="T118" i="40"/>
  <c r="T119" i="40"/>
  <c r="T120" i="40"/>
  <c r="T121" i="40"/>
  <c r="T122" i="40"/>
  <c r="T123" i="40"/>
  <c r="T124" i="40"/>
  <c r="T125" i="40"/>
  <c r="T126" i="40"/>
  <c r="T127" i="40"/>
  <c r="T128" i="40"/>
  <c r="T129" i="40"/>
  <c r="T130" i="40"/>
  <c r="T131" i="40"/>
  <c r="T132" i="40"/>
  <c r="T133" i="40"/>
  <c r="T134" i="40"/>
  <c r="T135" i="40"/>
  <c r="T136" i="40"/>
  <c r="T137" i="40"/>
  <c r="T138" i="40"/>
  <c r="T139" i="40"/>
  <c r="T140" i="40"/>
  <c r="T141" i="40"/>
  <c r="T142" i="40"/>
  <c r="T143" i="40"/>
  <c r="T144" i="40"/>
  <c r="T145" i="40"/>
  <c r="T146" i="40"/>
  <c r="T147" i="40"/>
  <c r="T148" i="40"/>
  <c r="T149" i="40"/>
  <c r="T150" i="40"/>
  <c r="T151" i="40"/>
  <c r="T152" i="40"/>
  <c r="T153" i="40"/>
  <c r="T154" i="40"/>
  <c r="T155" i="40"/>
  <c r="T156" i="40"/>
  <c r="T157" i="40"/>
  <c r="T158" i="40"/>
  <c r="T159" i="40"/>
  <c r="T160" i="40"/>
  <c r="T161" i="40"/>
  <c r="T162" i="40"/>
  <c r="T163" i="40"/>
  <c r="T164" i="40"/>
  <c r="T165" i="40"/>
  <c r="T166" i="40"/>
  <c r="T167" i="40"/>
  <c r="T168" i="40"/>
  <c r="T169" i="40"/>
  <c r="T170" i="40"/>
  <c r="T171" i="40"/>
  <c r="T172" i="40"/>
  <c r="T173" i="40"/>
  <c r="T174" i="40"/>
  <c r="T175" i="40"/>
  <c r="T176" i="40"/>
  <c r="T177" i="40"/>
  <c r="T178" i="40"/>
  <c r="T179" i="40"/>
  <c r="T180" i="40"/>
  <c r="T181" i="40"/>
  <c r="T182" i="40"/>
  <c r="T183" i="40"/>
  <c r="T184" i="40"/>
  <c r="T185" i="40"/>
  <c r="T186" i="40"/>
  <c r="T187" i="40"/>
  <c r="T188" i="40"/>
  <c r="T189" i="40"/>
  <c r="T190" i="40"/>
  <c r="T191" i="40"/>
  <c r="T192" i="40"/>
  <c r="T193" i="40"/>
  <c r="T194" i="40"/>
  <c r="T195" i="40"/>
  <c r="T196" i="40"/>
  <c r="T197" i="40"/>
  <c r="T198" i="40"/>
  <c r="T199" i="40"/>
  <c r="T200" i="40"/>
  <c r="T201" i="40"/>
  <c r="T202" i="40"/>
  <c r="T203" i="40"/>
  <c r="T204" i="40"/>
  <c r="T205" i="40"/>
  <c r="T206" i="40"/>
  <c r="T207" i="40"/>
  <c r="T208" i="40"/>
  <c r="T209" i="40"/>
  <c r="T210" i="40"/>
  <c r="T211" i="40"/>
  <c r="T212" i="40"/>
  <c r="T213" i="40"/>
  <c r="T59" i="40"/>
  <c r="P59" i="40"/>
  <c r="Q59" i="40" s="1"/>
  <c r="K25" i="7"/>
  <c r="K24" i="7"/>
  <c r="K23" i="7"/>
  <c r="K22" i="7"/>
  <c r="K21" i="7"/>
  <c r="K20" i="7"/>
  <c r="K19" i="7"/>
  <c r="K18" i="7"/>
  <c r="K17" i="7"/>
  <c r="K16" i="7"/>
  <c r="K15" i="7"/>
  <c r="K14" i="7"/>
  <c r="K13" i="7"/>
  <c r="K12" i="7"/>
  <c r="K11" i="7"/>
  <c r="K10" i="7"/>
  <c r="L9" i="7"/>
  <c r="L11" i="7"/>
  <c r="M9" i="7"/>
  <c r="J59" i="40" s="1"/>
  <c r="A60" i="40"/>
  <c r="B60" i="40"/>
  <c r="C60" i="40"/>
  <c r="D60" i="40"/>
  <c r="E60" i="40"/>
  <c r="F60" i="40"/>
  <c r="G60" i="40"/>
  <c r="H60" i="40"/>
  <c r="AD60" i="40" s="1"/>
  <c r="A61" i="40"/>
  <c r="B61" i="40"/>
  <c r="C61" i="40"/>
  <c r="D61" i="40"/>
  <c r="E61" i="40"/>
  <c r="F61" i="40"/>
  <c r="G61" i="40"/>
  <c r="H61" i="40"/>
  <c r="A62" i="40"/>
  <c r="B62" i="40"/>
  <c r="C62" i="40"/>
  <c r="D62" i="40"/>
  <c r="E62" i="40"/>
  <c r="F62" i="40"/>
  <c r="G62" i="40"/>
  <c r="H62" i="40"/>
  <c r="AD62" i="40" s="1"/>
  <c r="A63" i="40"/>
  <c r="B63" i="40"/>
  <c r="C63" i="40"/>
  <c r="D63" i="40"/>
  <c r="E63" i="40"/>
  <c r="F63" i="40"/>
  <c r="G63" i="40"/>
  <c r="H63" i="40"/>
  <c r="A64" i="40"/>
  <c r="B64" i="40"/>
  <c r="C64" i="40"/>
  <c r="D64" i="40"/>
  <c r="E64" i="40"/>
  <c r="F64" i="40"/>
  <c r="G64" i="40"/>
  <c r="H64" i="40"/>
  <c r="AD64" i="40" s="1"/>
  <c r="A65" i="40"/>
  <c r="B65" i="40"/>
  <c r="C65" i="40"/>
  <c r="D65" i="40"/>
  <c r="E65" i="40"/>
  <c r="F65" i="40"/>
  <c r="G65" i="40"/>
  <c r="H65" i="40"/>
  <c r="O65" i="40" s="1"/>
  <c r="A66" i="40"/>
  <c r="B66" i="40"/>
  <c r="C66" i="40"/>
  <c r="D66" i="40"/>
  <c r="E66" i="40"/>
  <c r="F66" i="40"/>
  <c r="G66" i="40"/>
  <c r="H66" i="40"/>
  <c r="AD66" i="40" s="1"/>
  <c r="A67" i="40"/>
  <c r="B67" i="40"/>
  <c r="C67" i="40"/>
  <c r="D67" i="40"/>
  <c r="E67" i="40"/>
  <c r="F67" i="40"/>
  <c r="G67" i="40"/>
  <c r="H67" i="40"/>
  <c r="AD67" i="40" s="1"/>
  <c r="A68" i="40"/>
  <c r="B68" i="40"/>
  <c r="C68" i="40"/>
  <c r="D68" i="40"/>
  <c r="E68" i="40"/>
  <c r="F68" i="40"/>
  <c r="G68" i="40"/>
  <c r="H68" i="40"/>
  <c r="O68" i="40" s="1"/>
  <c r="Y68" i="40" s="1"/>
  <c r="A69" i="40"/>
  <c r="B69" i="40"/>
  <c r="C69" i="40"/>
  <c r="D69" i="40"/>
  <c r="E69" i="40"/>
  <c r="F69" i="40"/>
  <c r="G69" i="40"/>
  <c r="H69" i="40"/>
  <c r="O69" i="40" s="1"/>
  <c r="A70" i="40"/>
  <c r="B70" i="40"/>
  <c r="C70" i="40"/>
  <c r="D70" i="40"/>
  <c r="E70" i="40"/>
  <c r="F70" i="40"/>
  <c r="G70" i="40"/>
  <c r="H70" i="40"/>
  <c r="O70" i="40" s="1"/>
  <c r="A71" i="40"/>
  <c r="B71" i="40"/>
  <c r="C71" i="40"/>
  <c r="D71" i="40"/>
  <c r="E71" i="40"/>
  <c r="F71" i="40"/>
  <c r="G71" i="40"/>
  <c r="H71" i="40"/>
  <c r="O71" i="40" s="1"/>
  <c r="A72" i="40"/>
  <c r="B72" i="40"/>
  <c r="C72" i="40"/>
  <c r="D72" i="40"/>
  <c r="E72" i="40"/>
  <c r="F72" i="40"/>
  <c r="G72" i="40"/>
  <c r="H72" i="40"/>
  <c r="AD72" i="40" s="1"/>
  <c r="A73" i="40"/>
  <c r="B73" i="40"/>
  <c r="C73" i="40"/>
  <c r="D73" i="40"/>
  <c r="E73" i="40"/>
  <c r="F73" i="40"/>
  <c r="G73" i="40"/>
  <c r="H73" i="40"/>
  <c r="A74" i="40"/>
  <c r="B74" i="40"/>
  <c r="C74" i="40"/>
  <c r="D74" i="40"/>
  <c r="E74" i="40"/>
  <c r="F74" i="40"/>
  <c r="G74" i="40"/>
  <c r="H74" i="40"/>
  <c r="AD74" i="40" s="1"/>
  <c r="A75" i="40"/>
  <c r="B75" i="40"/>
  <c r="C75" i="40"/>
  <c r="D75" i="40"/>
  <c r="E75" i="40"/>
  <c r="F75" i="40"/>
  <c r="G75" i="40"/>
  <c r="H75" i="40"/>
  <c r="O75" i="40" s="1"/>
  <c r="A76" i="40"/>
  <c r="B76" i="40"/>
  <c r="C76" i="40"/>
  <c r="D76" i="40"/>
  <c r="E76" i="40"/>
  <c r="F76" i="40"/>
  <c r="G76" i="40"/>
  <c r="H76" i="40"/>
  <c r="O76" i="40" s="1"/>
  <c r="Y76" i="40" s="1"/>
  <c r="A77" i="40"/>
  <c r="B77" i="40"/>
  <c r="C77" i="40"/>
  <c r="D77" i="40"/>
  <c r="E77" i="40"/>
  <c r="F77" i="40"/>
  <c r="G77" i="40"/>
  <c r="H77" i="40"/>
  <c r="AD77" i="40" s="1"/>
  <c r="A78" i="40"/>
  <c r="B78" i="40"/>
  <c r="C78" i="40"/>
  <c r="D78" i="40"/>
  <c r="E78" i="40"/>
  <c r="F78" i="40"/>
  <c r="G78" i="40"/>
  <c r="H78" i="40"/>
  <c r="O78" i="40" s="1"/>
  <c r="A79" i="40"/>
  <c r="B79" i="40"/>
  <c r="C79" i="40"/>
  <c r="D79" i="40"/>
  <c r="E79" i="40"/>
  <c r="F79" i="40"/>
  <c r="G79" i="40"/>
  <c r="H79" i="40"/>
  <c r="AD79" i="40" s="1"/>
  <c r="A80" i="40"/>
  <c r="B80" i="40"/>
  <c r="C80" i="40"/>
  <c r="D80" i="40"/>
  <c r="E80" i="40"/>
  <c r="F80" i="40"/>
  <c r="G80" i="40"/>
  <c r="H80" i="40"/>
  <c r="AD80" i="40" s="1"/>
  <c r="A81" i="40"/>
  <c r="B81" i="40"/>
  <c r="C81" i="40"/>
  <c r="D81" i="40"/>
  <c r="E81" i="40"/>
  <c r="F81" i="40"/>
  <c r="G81" i="40"/>
  <c r="H81" i="40"/>
  <c r="A82" i="40"/>
  <c r="B82" i="40"/>
  <c r="C82" i="40"/>
  <c r="D82" i="40"/>
  <c r="E82" i="40"/>
  <c r="F82" i="40"/>
  <c r="G82" i="40"/>
  <c r="H82" i="40"/>
  <c r="AD82" i="40" s="1"/>
  <c r="A83" i="40"/>
  <c r="B83" i="40"/>
  <c r="C83" i="40"/>
  <c r="D83" i="40"/>
  <c r="E83" i="40"/>
  <c r="F83" i="40"/>
  <c r="G83" i="40"/>
  <c r="H83" i="40"/>
  <c r="AD83" i="40" s="1"/>
  <c r="A84" i="40"/>
  <c r="B84" i="40"/>
  <c r="C84" i="40"/>
  <c r="D84" i="40"/>
  <c r="E84" i="40"/>
  <c r="F84" i="40"/>
  <c r="G84" i="40"/>
  <c r="H84" i="40"/>
  <c r="O84" i="40" s="1"/>
  <c r="Y84" i="40" s="1"/>
  <c r="A85" i="40"/>
  <c r="B85" i="40"/>
  <c r="C85" i="40"/>
  <c r="D85" i="40"/>
  <c r="E85" i="40"/>
  <c r="F85" i="40"/>
  <c r="G85" i="40"/>
  <c r="H85" i="40"/>
  <c r="O85" i="40" s="1"/>
  <c r="A86" i="40"/>
  <c r="B86" i="40"/>
  <c r="C86" i="40"/>
  <c r="D86" i="40"/>
  <c r="E86" i="40"/>
  <c r="F86" i="40"/>
  <c r="G86" i="40"/>
  <c r="H86" i="40"/>
  <c r="O86" i="40" s="1"/>
  <c r="A87" i="40"/>
  <c r="B87" i="40"/>
  <c r="C87" i="40"/>
  <c r="D87" i="40"/>
  <c r="E87" i="40"/>
  <c r="F87" i="40"/>
  <c r="G87" i="40"/>
  <c r="H87" i="40"/>
  <c r="O87" i="40" s="1"/>
  <c r="A88" i="40"/>
  <c r="B88" i="40"/>
  <c r="C88" i="40"/>
  <c r="D88" i="40"/>
  <c r="E88" i="40"/>
  <c r="F88" i="40"/>
  <c r="G88" i="40"/>
  <c r="H88" i="40"/>
  <c r="AD88" i="40" s="1"/>
  <c r="A89" i="40"/>
  <c r="B89" i="40"/>
  <c r="C89" i="40"/>
  <c r="D89" i="40"/>
  <c r="E89" i="40"/>
  <c r="F89" i="40"/>
  <c r="G89" i="40"/>
  <c r="H89" i="40"/>
  <c r="A90" i="40"/>
  <c r="B90" i="40"/>
  <c r="C90" i="40"/>
  <c r="D90" i="40"/>
  <c r="E90" i="40"/>
  <c r="F90" i="40"/>
  <c r="G90" i="40"/>
  <c r="H90" i="40"/>
  <c r="AD90" i="40" s="1"/>
  <c r="A91" i="40"/>
  <c r="B91" i="40"/>
  <c r="C91" i="40"/>
  <c r="D91" i="40"/>
  <c r="E91" i="40"/>
  <c r="F91" i="40"/>
  <c r="G91" i="40"/>
  <c r="H91" i="40"/>
  <c r="O91" i="40" s="1"/>
  <c r="A92" i="40"/>
  <c r="B92" i="40"/>
  <c r="C92" i="40"/>
  <c r="D92" i="40"/>
  <c r="E92" i="40"/>
  <c r="F92" i="40"/>
  <c r="G92" i="40"/>
  <c r="H92" i="40"/>
  <c r="O92" i="40" s="1"/>
  <c r="Y92" i="40" s="1"/>
  <c r="A93" i="40"/>
  <c r="B93" i="40"/>
  <c r="C93" i="40"/>
  <c r="D93" i="40"/>
  <c r="E93" i="40"/>
  <c r="F93" i="40"/>
  <c r="G93" i="40"/>
  <c r="H93" i="40"/>
  <c r="O93" i="40" s="1"/>
  <c r="V93" i="40" s="1"/>
  <c r="A94" i="40"/>
  <c r="B94" i="40"/>
  <c r="C94" i="40"/>
  <c r="D94" i="40"/>
  <c r="E94" i="40"/>
  <c r="F94" i="40"/>
  <c r="G94" i="40"/>
  <c r="H94" i="40"/>
  <c r="A95" i="40"/>
  <c r="B95" i="40"/>
  <c r="C95" i="40"/>
  <c r="D95" i="40"/>
  <c r="E95" i="40"/>
  <c r="F95" i="40"/>
  <c r="G95" i="40"/>
  <c r="H95" i="40"/>
  <c r="AD95" i="40" s="1"/>
  <c r="A96" i="40"/>
  <c r="B96" i="40"/>
  <c r="C96" i="40"/>
  <c r="D96" i="40"/>
  <c r="E96" i="40"/>
  <c r="F96" i="40"/>
  <c r="G96" i="40"/>
  <c r="H96" i="40"/>
  <c r="AD96" i="40" s="1"/>
  <c r="A97" i="40"/>
  <c r="B97" i="40"/>
  <c r="C97" i="40"/>
  <c r="D97" i="40"/>
  <c r="E97" i="40"/>
  <c r="F97" i="40"/>
  <c r="G97" i="40"/>
  <c r="H97" i="40"/>
  <c r="A98" i="40"/>
  <c r="B98" i="40"/>
  <c r="C98" i="40"/>
  <c r="D98" i="40"/>
  <c r="E98" i="40"/>
  <c r="F98" i="40"/>
  <c r="G98" i="40"/>
  <c r="H98" i="40"/>
  <c r="A99" i="40"/>
  <c r="B99" i="40"/>
  <c r="C99" i="40"/>
  <c r="D99" i="40"/>
  <c r="E99" i="40"/>
  <c r="F99" i="40"/>
  <c r="G99" i="40"/>
  <c r="H99" i="40"/>
  <c r="O99" i="40" s="1"/>
  <c r="A100" i="40"/>
  <c r="B100" i="40"/>
  <c r="C100" i="40"/>
  <c r="D100" i="40"/>
  <c r="E100" i="40"/>
  <c r="F100" i="40"/>
  <c r="G100" i="40"/>
  <c r="H100" i="40"/>
  <c r="A101" i="40"/>
  <c r="B101" i="40"/>
  <c r="C101" i="40"/>
  <c r="D101" i="40"/>
  <c r="E101" i="40"/>
  <c r="F101" i="40"/>
  <c r="G101" i="40"/>
  <c r="H101" i="40"/>
  <c r="A102" i="40"/>
  <c r="B102" i="40"/>
  <c r="C102" i="40"/>
  <c r="D102" i="40"/>
  <c r="E102" i="40"/>
  <c r="F102" i="40"/>
  <c r="G102" i="40"/>
  <c r="H102" i="40"/>
  <c r="A103" i="40"/>
  <c r="B103" i="40"/>
  <c r="C103" i="40"/>
  <c r="D103" i="40"/>
  <c r="E103" i="40"/>
  <c r="F103" i="40"/>
  <c r="G103" i="40"/>
  <c r="H103" i="40"/>
  <c r="AD103" i="40" s="1"/>
  <c r="A104" i="40"/>
  <c r="B104" i="40"/>
  <c r="C104" i="40"/>
  <c r="D104" i="40"/>
  <c r="E104" i="40"/>
  <c r="F104" i="40"/>
  <c r="G104" i="40"/>
  <c r="H104" i="40"/>
  <c r="AD104" i="40" s="1"/>
  <c r="A105" i="40"/>
  <c r="B105" i="40"/>
  <c r="C105" i="40"/>
  <c r="D105" i="40"/>
  <c r="E105" i="40"/>
  <c r="F105" i="40"/>
  <c r="G105" i="40"/>
  <c r="H105" i="40"/>
  <c r="A106" i="40"/>
  <c r="B106" i="40"/>
  <c r="C106" i="40"/>
  <c r="D106" i="40"/>
  <c r="E106" i="40"/>
  <c r="F106" i="40"/>
  <c r="G106" i="40"/>
  <c r="H106" i="40"/>
  <c r="A107" i="40"/>
  <c r="B107" i="40"/>
  <c r="C107" i="40"/>
  <c r="D107" i="40"/>
  <c r="E107" i="40"/>
  <c r="F107" i="40"/>
  <c r="G107" i="40"/>
  <c r="H107" i="40"/>
  <c r="O107" i="40" s="1"/>
  <c r="A108" i="40"/>
  <c r="B108" i="40"/>
  <c r="C108" i="40"/>
  <c r="D108" i="40"/>
  <c r="E108" i="40"/>
  <c r="F108" i="40"/>
  <c r="G108" i="40"/>
  <c r="H108" i="40"/>
  <c r="A109" i="40"/>
  <c r="B109" i="40"/>
  <c r="C109" i="40"/>
  <c r="D109" i="40"/>
  <c r="E109" i="40"/>
  <c r="F109" i="40"/>
  <c r="G109" i="40"/>
  <c r="H109" i="40"/>
  <c r="A110" i="40"/>
  <c r="B110" i="40"/>
  <c r="C110" i="40"/>
  <c r="D110" i="40"/>
  <c r="E110" i="40"/>
  <c r="F110" i="40"/>
  <c r="G110" i="40"/>
  <c r="H110" i="40"/>
  <c r="A111" i="40"/>
  <c r="B111" i="40"/>
  <c r="C111" i="40"/>
  <c r="D111" i="40"/>
  <c r="E111" i="40"/>
  <c r="F111" i="40"/>
  <c r="G111" i="40"/>
  <c r="H111" i="40"/>
  <c r="AD111" i="40" s="1"/>
  <c r="A112" i="40"/>
  <c r="B112" i="40"/>
  <c r="C112" i="40"/>
  <c r="D112" i="40"/>
  <c r="E112" i="40"/>
  <c r="F112" i="40"/>
  <c r="G112" i="40"/>
  <c r="H112" i="40"/>
  <c r="O112" i="40" s="1"/>
  <c r="Y112" i="40" s="1"/>
  <c r="A113" i="40"/>
  <c r="B113" i="40"/>
  <c r="C113" i="40"/>
  <c r="D113" i="40"/>
  <c r="E113" i="40"/>
  <c r="F113" i="40"/>
  <c r="G113" i="40"/>
  <c r="H113" i="40"/>
  <c r="A114" i="40"/>
  <c r="B114" i="40"/>
  <c r="C114" i="40"/>
  <c r="D114" i="40"/>
  <c r="E114" i="40"/>
  <c r="F114" i="40"/>
  <c r="G114" i="40"/>
  <c r="H114" i="40"/>
  <c r="A115" i="40"/>
  <c r="B115" i="40"/>
  <c r="C115" i="40"/>
  <c r="D115" i="40"/>
  <c r="E115" i="40"/>
  <c r="F115" i="40"/>
  <c r="G115" i="40"/>
  <c r="H115" i="40"/>
  <c r="O115" i="40" s="1"/>
  <c r="A116" i="40"/>
  <c r="B116" i="40"/>
  <c r="C116" i="40"/>
  <c r="D116" i="40"/>
  <c r="E116" i="40"/>
  <c r="F116" i="40"/>
  <c r="G116" i="40"/>
  <c r="H116" i="40"/>
  <c r="O116" i="40" s="1"/>
  <c r="Y116" i="40" s="1"/>
  <c r="A117" i="40"/>
  <c r="B117" i="40"/>
  <c r="C117" i="40"/>
  <c r="D117" i="40"/>
  <c r="E117" i="40"/>
  <c r="F117" i="40"/>
  <c r="G117" i="40"/>
  <c r="H117" i="40"/>
  <c r="A118" i="40"/>
  <c r="B118" i="40"/>
  <c r="C118" i="40"/>
  <c r="D118" i="40"/>
  <c r="E118" i="40"/>
  <c r="F118" i="40"/>
  <c r="G118" i="40"/>
  <c r="H118" i="40"/>
  <c r="A119" i="40"/>
  <c r="B119" i="40"/>
  <c r="C119" i="40"/>
  <c r="D119" i="40"/>
  <c r="E119" i="40"/>
  <c r="F119" i="40"/>
  <c r="G119" i="40"/>
  <c r="H119" i="40"/>
  <c r="AD119" i="40" s="1"/>
  <c r="A120" i="40"/>
  <c r="B120" i="40"/>
  <c r="C120" i="40"/>
  <c r="D120" i="40"/>
  <c r="E120" i="40"/>
  <c r="F120" i="40"/>
  <c r="G120" i="40"/>
  <c r="H120" i="40"/>
  <c r="A121" i="40"/>
  <c r="B121" i="40"/>
  <c r="C121" i="40"/>
  <c r="D121" i="40"/>
  <c r="E121" i="40"/>
  <c r="F121" i="40"/>
  <c r="G121" i="40"/>
  <c r="H121" i="40"/>
  <c r="A122" i="40"/>
  <c r="B122" i="40"/>
  <c r="C122" i="40"/>
  <c r="D122" i="40"/>
  <c r="E122" i="40"/>
  <c r="F122" i="40"/>
  <c r="G122" i="40"/>
  <c r="H122" i="40"/>
  <c r="AD122" i="40" s="1"/>
  <c r="A123" i="40"/>
  <c r="B123" i="40"/>
  <c r="C123" i="40"/>
  <c r="D123" i="40"/>
  <c r="E123" i="40"/>
  <c r="F123" i="40"/>
  <c r="G123" i="40"/>
  <c r="H123" i="40"/>
  <c r="O123" i="40" s="1"/>
  <c r="A124" i="40"/>
  <c r="B124" i="40"/>
  <c r="C124" i="40"/>
  <c r="D124" i="40"/>
  <c r="E124" i="40"/>
  <c r="F124" i="40"/>
  <c r="G124" i="40"/>
  <c r="H124" i="40"/>
  <c r="O124" i="40" s="1"/>
  <c r="Y124" i="40" s="1"/>
  <c r="A125" i="40"/>
  <c r="B125" i="40"/>
  <c r="C125" i="40"/>
  <c r="D125" i="40"/>
  <c r="E125" i="40"/>
  <c r="F125" i="40"/>
  <c r="G125" i="40"/>
  <c r="H125" i="40"/>
  <c r="A126" i="40"/>
  <c r="B126" i="40"/>
  <c r="C126" i="40"/>
  <c r="D126" i="40"/>
  <c r="E126" i="40"/>
  <c r="F126" i="40"/>
  <c r="G126" i="40"/>
  <c r="H126" i="40"/>
  <c r="A127" i="40"/>
  <c r="B127" i="40"/>
  <c r="C127" i="40"/>
  <c r="D127" i="40"/>
  <c r="E127" i="40"/>
  <c r="F127" i="40"/>
  <c r="G127" i="40"/>
  <c r="H127" i="40"/>
  <c r="AD127" i="40" s="1"/>
  <c r="A128" i="40"/>
  <c r="B128" i="40"/>
  <c r="C128" i="40"/>
  <c r="D128" i="40"/>
  <c r="E128" i="40"/>
  <c r="F128" i="40"/>
  <c r="G128" i="40"/>
  <c r="H128" i="40"/>
  <c r="A129" i="40"/>
  <c r="B129" i="40"/>
  <c r="C129" i="40"/>
  <c r="D129" i="40"/>
  <c r="E129" i="40"/>
  <c r="F129" i="40"/>
  <c r="G129" i="40"/>
  <c r="H129" i="40"/>
  <c r="A130" i="40"/>
  <c r="B130" i="40"/>
  <c r="C130" i="40"/>
  <c r="D130" i="40"/>
  <c r="E130" i="40"/>
  <c r="F130" i="40"/>
  <c r="G130" i="40"/>
  <c r="H130" i="40"/>
  <c r="O130" i="40" s="1"/>
  <c r="A131" i="40"/>
  <c r="B131" i="40"/>
  <c r="C131" i="40"/>
  <c r="D131" i="40"/>
  <c r="E131" i="40"/>
  <c r="F131" i="40"/>
  <c r="G131" i="40"/>
  <c r="H131" i="40"/>
  <c r="O131" i="40" s="1"/>
  <c r="A132" i="40"/>
  <c r="B132" i="40"/>
  <c r="C132" i="40"/>
  <c r="D132" i="40"/>
  <c r="E132" i="40"/>
  <c r="F132" i="40"/>
  <c r="G132" i="40"/>
  <c r="H132" i="40"/>
  <c r="AD132" i="40" s="1"/>
  <c r="A133" i="40"/>
  <c r="B133" i="40"/>
  <c r="C133" i="40"/>
  <c r="D133" i="40"/>
  <c r="E133" i="40"/>
  <c r="F133" i="40"/>
  <c r="G133" i="40"/>
  <c r="H133" i="40"/>
  <c r="A134" i="40"/>
  <c r="B134" i="40"/>
  <c r="C134" i="40"/>
  <c r="D134" i="40"/>
  <c r="E134" i="40"/>
  <c r="F134" i="40"/>
  <c r="G134" i="40"/>
  <c r="H134" i="40"/>
  <c r="A135" i="40"/>
  <c r="B135" i="40"/>
  <c r="C135" i="40"/>
  <c r="D135" i="40"/>
  <c r="E135" i="40"/>
  <c r="F135" i="40"/>
  <c r="G135" i="40"/>
  <c r="H135" i="40"/>
  <c r="O135" i="40" s="1"/>
  <c r="A136" i="40"/>
  <c r="B136" i="40"/>
  <c r="C136" i="40"/>
  <c r="D136" i="40"/>
  <c r="E136" i="40"/>
  <c r="F136" i="40"/>
  <c r="G136" i="40"/>
  <c r="H136" i="40"/>
  <c r="O136" i="40" s="1"/>
  <c r="A137" i="40"/>
  <c r="B137" i="40"/>
  <c r="C137" i="40"/>
  <c r="D137" i="40"/>
  <c r="E137" i="40"/>
  <c r="F137" i="40"/>
  <c r="G137" i="40"/>
  <c r="H137" i="40"/>
  <c r="A138" i="40"/>
  <c r="B138" i="40"/>
  <c r="C138" i="40"/>
  <c r="D138" i="40"/>
  <c r="E138" i="40"/>
  <c r="F138" i="40"/>
  <c r="G138" i="40"/>
  <c r="H138" i="40"/>
  <c r="A139" i="40"/>
  <c r="B139" i="40"/>
  <c r="C139" i="40"/>
  <c r="D139" i="40"/>
  <c r="E139" i="40"/>
  <c r="F139" i="40"/>
  <c r="G139" i="40"/>
  <c r="H139" i="40"/>
  <c r="AD139" i="40" s="1"/>
  <c r="A140" i="40"/>
  <c r="B140" i="40"/>
  <c r="C140" i="40"/>
  <c r="D140" i="40"/>
  <c r="E140" i="40"/>
  <c r="F140" i="40"/>
  <c r="G140" i="40"/>
  <c r="H140" i="40"/>
  <c r="A141" i="40"/>
  <c r="B141" i="40"/>
  <c r="C141" i="40"/>
  <c r="D141" i="40"/>
  <c r="E141" i="40"/>
  <c r="F141" i="40"/>
  <c r="G141" i="40"/>
  <c r="H141" i="40"/>
  <c r="AD141" i="40" s="1"/>
  <c r="A142" i="40"/>
  <c r="B142" i="40"/>
  <c r="C142" i="40"/>
  <c r="D142" i="40"/>
  <c r="E142" i="40"/>
  <c r="F142" i="40"/>
  <c r="G142" i="40"/>
  <c r="H142" i="40"/>
  <c r="AD142" i="40" s="1"/>
  <c r="A143" i="40"/>
  <c r="B143" i="40"/>
  <c r="C143" i="40"/>
  <c r="D143" i="40"/>
  <c r="E143" i="40"/>
  <c r="F143" i="40"/>
  <c r="G143" i="40"/>
  <c r="H143" i="40"/>
  <c r="O143" i="40" s="1"/>
  <c r="A144" i="40"/>
  <c r="B144" i="40"/>
  <c r="C144" i="40"/>
  <c r="D144" i="40"/>
  <c r="E144" i="40"/>
  <c r="F144" i="40"/>
  <c r="G144" i="40"/>
  <c r="H144" i="40"/>
  <c r="O144" i="40" s="1"/>
  <c r="Y144" i="40" s="1"/>
  <c r="A145" i="40"/>
  <c r="B145" i="40"/>
  <c r="C145" i="40"/>
  <c r="D145" i="40"/>
  <c r="E145" i="40"/>
  <c r="F145" i="40"/>
  <c r="G145" i="40"/>
  <c r="H145" i="40"/>
  <c r="A146" i="40"/>
  <c r="B146" i="40"/>
  <c r="C146" i="40"/>
  <c r="D146" i="40"/>
  <c r="E146" i="40"/>
  <c r="F146" i="40"/>
  <c r="G146" i="40"/>
  <c r="H146" i="40"/>
  <c r="A147" i="40"/>
  <c r="B147" i="40"/>
  <c r="C147" i="40"/>
  <c r="D147" i="40"/>
  <c r="E147" i="40"/>
  <c r="F147" i="40"/>
  <c r="G147" i="40"/>
  <c r="H147" i="40"/>
  <c r="AD147" i="40" s="1"/>
  <c r="A148" i="40"/>
  <c r="B148" i="40"/>
  <c r="C148" i="40"/>
  <c r="D148" i="40"/>
  <c r="E148" i="40"/>
  <c r="F148" i="40"/>
  <c r="G148" i="40"/>
  <c r="H148" i="40"/>
  <c r="A149" i="40"/>
  <c r="B149" i="40"/>
  <c r="C149" i="40"/>
  <c r="D149" i="40"/>
  <c r="E149" i="40"/>
  <c r="F149" i="40"/>
  <c r="G149" i="40"/>
  <c r="H149" i="40"/>
  <c r="A150" i="40"/>
  <c r="B150" i="40"/>
  <c r="C150" i="40"/>
  <c r="D150" i="40"/>
  <c r="E150" i="40"/>
  <c r="F150" i="40"/>
  <c r="G150" i="40"/>
  <c r="H150" i="40"/>
  <c r="A151" i="40"/>
  <c r="B151" i="40"/>
  <c r="C151" i="40"/>
  <c r="D151" i="40"/>
  <c r="E151" i="40"/>
  <c r="F151" i="40"/>
  <c r="G151" i="40"/>
  <c r="H151" i="40"/>
  <c r="O151" i="40" s="1"/>
  <c r="A152" i="40"/>
  <c r="B152" i="40"/>
  <c r="C152" i="40"/>
  <c r="D152" i="40"/>
  <c r="E152" i="40"/>
  <c r="F152" i="40"/>
  <c r="G152" i="40"/>
  <c r="H152" i="40"/>
  <c r="O152" i="40" s="1"/>
  <c r="Y152" i="40" s="1"/>
  <c r="A153" i="40"/>
  <c r="B153" i="40"/>
  <c r="C153" i="40"/>
  <c r="D153" i="40"/>
  <c r="E153" i="40"/>
  <c r="F153" i="40"/>
  <c r="G153" i="40"/>
  <c r="H153" i="40"/>
  <c r="O153" i="40" s="1"/>
  <c r="V153" i="40" s="1"/>
  <c r="A154" i="40"/>
  <c r="B154" i="40"/>
  <c r="C154" i="40"/>
  <c r="D154" i="40"/>
  <c r="E154" i="40"/>
  <c r="F154" i="40"/>
  <c r="G154" i="40"/>
  <c r="H154" i="40"/>
  <c r="A155" i="40"/>
  <c r="B155" i="40"/>
  <c r="C155" i="40"/>
  <c r="D155" i="40"/>
  <c r="E155" i="40"/>
  <c r="F155" i="40"/>
  <c r="G155" i="40"/>
  <c r="H155" i="40"/>
  <c r="AD155" i="40" s="1"/>
  <c r="A156" i="40"/>
  <c r="B156" i="40"/>
  <c r="C156" i="40"/>
  <c r="D156" i="40"/>
  <c r="E156" i="40"/>
  <c r="F156" i="40"/>
  <c r="G156" i="40"/>
  <c r="H156" i="40"/>
  <c r="AD156" i="40" s="1"/>
  <c r="A157" i="40"/>
  <c r="B157" i="40"/>
  <c r="C157" i="40"/>
  <c r="D157" i="40"/>
  <c r="E157" i="40"/>
  <c r="F157" i="40"/>
  <c r="G157" i="40"/>
  <c r="H157" i="40"/>
  <c r="A158" i="40"/>
  <c r="B158" i="40"/>
  <c r="C158" i="40"/>
  <c r="D158" i="40"/>
  <c r="E158" i="40"/>
  <c r="F158" i="40"/>
  <c r="G158" i="40"/>
  <c r="H158" i="40"/>
  <c r="O158" i="40" s="1"/>
  <c r="A159" i="40"/>
  <c r="B159" i="40"/>
  <c r="C159" i="40"/>
  <c r="D159" i="40"/>
  <c r="E159" i="40"/>
  <c r="F159" i="40"/>
  <c r="G159" i="40"/>
  <c r="H159" i="40"/>
  <c r="O159" i="40" s="1"/>
  <c r="V159" i="40" s="1"/>
  <c r="A160" i="40"/>
  <c r="B160" i="40"/>
  <c r="C160" i="40"/>
  <c r="D160" i="40"/>
  <c r="E160" i="40"/>
  <c r="F160" i="40"/>
  <c r="G160" i="40"/>
  <c r="H160" i="40"/>
  <c r="AD160" i="40" s="1"/>
  <c r="A161" i="40"/>
  <c r="B161" i="40"/>
  <c r="C161" i="40"/>
  <c r="D161" i="40"/>
  <c r="E161" i="40"/>
  <c r="F161" i="40"/>
  <c r="G161" i="40"/>
  <c r="H161" i="40"/>
  <c r="A162" i="40"/>
  <c r="B162" i="40"/>
  <c r="C162" i="40"/>
  <c r="D162" i="40"/>
  <c r="E162" i="40"/>
  <c r="F162" i="40"/>
  <c r="G162" i="40"/>
  <c r="H162" i="40"/>
  <c r="O162" i="40" s="1"/>
  <c r="A163" i="40"/>
  <c r="B163" i="40"/>
  <c r="C163" i="40"/>
  <c r="D163" i="40"/>
  <c r="E163" i="40"/>
  <c r="F163" i="40"/>
  <c r="G163" i="40"/>
  <c r="H163" i="40"/>
  <c r="AD163" i="40" s="1"/>
  <c r="A164" i="40"/>
  <c r="B164" i="40"/>
  <c r="C164" i="40"/>
  <c r="D164" i="40"/>
  <c r="E164" i="40"/>
  <c r="F164" i="40"/>
  <c r="G164" i="40"/>
  <c r="H164" i="40"/>
  <c r="AD164" i="40" s="1"/>
  <c r="A165" i="40"/>
  <c r="B165" i="40"/>
  <c r="C165" i="40"/>
  <c r="D165" i="40"/>
  <c r="E165" i="40"/>
  <c r="F165" i="40"/>
  <c r="G165" i="40"/>
  <c r="H165" i="40"/>
  <c r="A166" i="40"/>
  <c r="B166" i="40"/>
  <c r="C166" i="40"/>
  <c r="D166" i="40"/>
  <c r="E166" i="40"/>
  <c r="F166" i="40"/>
  <c r="G166" i="40"/>
  <c r="H166" i="40"/>
  <c r="O166" i="40" s="1"/>
  <c r="A167" i="40"/>
  <c r="B167" i="40"/>
  <c r="C167" i="40"/>
  <c r="D167" i="40"/>
  <c r="E167" i="40"/>
  <c r="F167" i="40"/>
  <c r="G167" i="40"/>
  <c r="H167" i="40"/>
  <c r="O167" i="40" s="1"/>
  <c r="V167" i="40" s="1"/>
  <c r="A168" i="40"/>
  <c r="B168" i="40"/>
  <c r="C168" i="40"/>
  <c r="D168" i="40"/>
  <c r="E168" i="40"/>
  <c r="F168" i="40"/>
  <c r="G168" i="40"/>
  <c r="H168" i="40"/>
  <c r="AD168" i="40" s="1"/>
  <c r="A169" i="40"/>
  <c r="B169" i="40"/>
  <c r="C169" i="40"/>
  <c r="D169" i="40"/>
  <c r="E169" i="40"/>
  <c r="F169" i="40"/>
  <c r="G169" i="40"/>
  <c r="H169" i="40"/>
  <c r="A170" i="40"/>
  <c r="B170" i="40"/>
  <c r="C170" i="40"/>
  <c r="D170" i="40"/>
  <c r="E170" i="40"/>
  <c r="F170" i="40"/>
  <c r="G170" i="40"/>
  <c r="H170" i="40"/>
  <c r="O170" i="40" s="1"/>
  <c r="A171" i="40"/>
  <c r="B171" i="40"/>
  <c r="C171" i="40"/>
  <c r="D171" i="40"/>
  <c r="E171" i="40"/>
  <c r="F171" i="40"/>
  <c r="G171" i="40"/>
  <c r="H171" i="40"/>
  <c r="AD171" i="40" s="1"/>
  <c r="A172" i="40"/>
  <c r="B172" i="40"/>
  <c r="C172" i="40"/>
  <c r="D172" i="40"/>
  <c r="E172" i="40"/>
  <c r="F172" i="40"/>
  <c r="G172" i="40"/>
  <c r="H172" i="40"/>
  <c r="AD172" i="40" s="1"/>
  <c r="A173" i="40"/>
  <c r="B173" i="40"/>
  <c r="C173" i="40"/>
  <c r="D173" i="40"/>
  <c r="E173" i="40"/>
  <c r="F173" i="40"/>
  <c r="G173" i="40"/>
  <c r="H173" i="40"/>
  <c r="A174" i="40"/>
  <c r="B174" i="40"/>
  <c r="C174" i="40"/>
  <c r="D174" i="40"/>
  <c r="E174" i="40"/>
  <c r="F174" i="40"/>
  <c r="G174" i="40"/>
  <c r="H174" i="40"/>
  <c r="O174" i="40" s="1"/>
  <c r="A175" i="40"/>
  <c r="B175" i="40"/>
  <c r="C175" i="40"/>
  <c r="D175" i="40"/>
  <c r="E175" i="40"/>
  <c r="F175" i="40"/>
  <c r="G175" i="40"/>
  <c r="H175" i="40"/>
  <c r="AD175" i="40" s="1"/>
  <c r="A176" i="40"/>
  <c r="B176" i="40"/>
  <c r="C176" i="40"/>
  <c r="D176" i="40"/>
  <c r="E176" i="40"/>
  <c r="F176" i="40"/>
  <c r="G176" i="40"/>
  <c r="H176" i="40"/>
  <c r="A177" i="40"/>
  <c r="B177" i="40"/>
  <c r="C177" i="40"/>
  <c r="D177" i="40"/>
  <c r="E177" i="40"/>
  <c r="F177" i="40"/>
  <c r="G177" i="40"/>
  <c r="H177" i="40"/>
  <c r="A178" i="40"/>
  <c r="B178" i="40"/>
  <c r="C178" i="40"/>
  <c r="D178" i="40"/>
  <c r="E178" i="40"/>
  <c r="F178" i="40"/>
  <c r="G178" i="40"/>
  <c r="H178" i="40"/>
  <c r="AD178" i="40" s="1"/>
  <c r="A179" i="40"/>
  <c r="B179" i="40"/>
  <c r="C179" i="40"/>
  <c r="D179" i="40"/>
  <c r="E179" i="40"/>
  <c r="F179" i="40"/>
  <c r="G179" i="40"/>
  <c r="H179" i="40"/>
  <c r="O179" i="40" s="1"/>
  <c r="V179" i="40" s="1"/>
  <c r="A180" i="40"/>
  <c r="B180" i="40"/>
  <c r="C180" i="40"/>
  <c r="D180" i="40"/>
  <c r="E180" i="40"/>
  <c r="F180" i="40"/>
  <c r="G180" i="40"/>
  <c r="H180" i="40"/>
  <c r="A181" i="40"/>
  <c r="B181" i="40"/>
  <c r="C181" i="40"/>
  <c r="D181" i="40"/>
  <c r="E181" i="40"/>
  <c r="F181" i="40"/>
  <c r="G181" i="40"/>
  <c r="H181" i="40"/>
  <c r="O181" i="40" s="1"/>
  <c r="V181" i="40" s="1"/>
  <c r="A182" i="40"/>
  <c r="B182" i="40"/>
  <c r="C182" i="40"/>
  <c r="D182" i="40"/>
  <c r="E182" i="40"/>
  <c r="F182" i="40"/>
  <c r="G182" i="40"/>
  <c r="H182" i="40"/>
  <c r="A183" i="40"/>
  <c r="B183" i="40"/>
  <c r="C183" i="40"/>
  <c r="D183" i="40"/>
  <c r="E183" i="40"/>
  <c r="F183" i="40"/>
  <c r="G183" i="40"/>
  <c r="H183" i="40"/>
  <c r="AD183" i="40" s="1"/>
  <c r="A184" i="40"/>
  <c r="B184" i="40"/>
  <c r="C184" i="40"/>
  <c r="D184" i="40"/>
  <c r="E184" i="40"/>
  <c r="F184" i="40"/>
  <c r="G184" i="40"/>
  <c r="H184" i="40"/>
  <c r="A185" i="40"/>
  <c r="B185" i="40"/>
  <c r="C185" i="40"/>
  <c r="D185" i="40"/>
  <c r="E185" i="40"/>
  <c r="F185" i="40"/>
  <c r="G185" i="40"/>
  <c r="H185" i="40"/>
  <c r="A186" i="40"/>
  <c r="B186" i="40"/>
  <c r="C186" i="40"/>
  <c r="D186" i="40"/>
  <c r="E186" i="40"/>
  <c r="F186" i="40"/>
  <c r="G186" i="40"/>
  <c r="H186" i="40"/>
  <c r="O186" i="40" s="1"/>
  <c r="A187" i="40"/>
  <c r="B187" i="40"/>
  <c r="C187" i="40"/>
  <c r="D187" i="40"/>
  <c r="E187" i="40"/>
  <c r="F187" i="40"/>
  <c r="G187" i="40"/>
  <c r="H187" i="40"/>
  <c r="O187" i="40" s="1"/>
  <c r="V187" i="40" s="1"/>
  <c r="A188" i="40"/>
  <c r="B188" i="40"/>
  <c r="C188" i="40"/>
  <c r="D188" i="40"/>
  <c r="E188" i="40"/>
  <c r="F188" i="40"/>
  <c r="G188" i="40"/>
  <c r="H188" i="40"/>
  <c r="O188" i="40" s="1"/>
  <c r="Y188" i="40" s="1"/>
  <c r="A189" i="40"/>
  <c r="B189" i="40"/>
  <c r="C189" i="40"/>
  <c r="D189" i="40"/>
  <c r="E189" i="40"/>
  <c r="F189" i="40"/>
  <c r="G189" i="40"/>
  <c r="H189" i="40"/>
  <c r="O189" i="40" s="1"/>
  <c r="V189" i="40" s="1"/>
  <c r="A190" i="40"/>
  <c r="B190" i="40"/>
  <c r="C190" i="40"/>
  <c r="D190" i="40"/>
  <c r="E190" i="40"/>
  <c r="F190" i="40"/>
  <c r="G190" i="40"/>
  <c r="H190" i="40"/>
  <c r="A191" i="40"/>
  <c r="B191" i="40"/>
  <c r="C191" i="40"/>
  <c r="D191" i="40"/>
  <c r="E191" i="40"/>
  <c r="F191" i="40"/>
  <c r="G191" i="40"/>
  <c r="H191" i="40"/>
  <c r="AD191" i="40" s="1"/>
  <c r="A192" i="40"/>
  <c r="B192" i="40"/>
  <c r="C192" i="40"/>
  <c r="D192" i="40"/>
  <c r="E192" i="40"/>
  <c r="F192" i="40"/>
  <c r="G192" i="40"/>
  <c r="H192" i="40"/>
  <c r="A193" i="40"/>
  <c r="B193" i="40"/>
  <c r="C193" i="40"/>
  <c r="D193" i="40"/>
  <c r="E193" i="40"/>
  <c r="F193" i="40"/>
  <c r="G193" i="40"/>
  <c r="H193" i="40"/>
  <c r="A194" i="40"/>
  <c r="B194" i="40"/>
  <c r="C194" i="40"/>
  <c r="D194" i="40"/>
  <c r="E194" i="40"/>
  <c r="F194" i="40"/>
  <c r="G194" i="40"/>
  <c r="H194" i="40"/>
  <c r="A195" i="40"/>
  <c r="B195" i="40"/>
  <c r="C195" i="40"/>
  <c r="D195" i="40"/>
  <c r="E195" i="40"/>
  <c r="F195" i="40"/>
  <c r="G195" i="40"/>
  <c r="H195" i="40"/>
  <c r="A196" i="40"/>
  <c r="B196" i="40"/>
  <c r="C196" i="40"/>
  <c r="D196" i="40"/>
  <c r="E196" i="40"/>
  <c r="F196" i="40"/>
  <c r="G196" i="40"/>
  <c r="H196" i="40"/>
  <c r="A197" i="40"/>
  <c r="B197" i="40"/>
  <c r="C197" i="40"/>
  <c r="D197" i="40"/>
  <c r="E197" i="40"/>
  <c r="F197" i="40"/>
  <c r="G197" i="40"/>
  <c r="H197" i="40"/>
  <c r="A198" i="40"/>
  <c r="B198" i="40"/>
  <c r="C198" i="40"/>
  <c r="D198" i="40"/>
  <c r="E198" i="40"/>
  <c r="F198" i="40"/>
  <c r="G198" i="40"/>
  <c r="H198" i="40"/>
  <c r="A199" i="40"/>
  <c r="B199" i="40"/>
  <c r="C199" i="40"/>
  <c r="D199" i="40"/>
  <c r="E199" i="40"/>
  <c r="F199" i="40"/>
  <c r="G199" i="40"/>
  <c r="H199" i="40"/>
  <c r="O199" i="40" s="1"/>
  <c r="V199" i="40" s="1"/>
  <c r="A200" i="40"/>
  <c r="B200" i="40"/>
  <c r="C200" i="40"/>
  <c r="D200" i="40"/>
  <c r="E200" i="40"/>
  <c r="F200" i="40"/>
  <c r="G200" i="40"/>
  <c r="H200" i="40"/>
  <c r="O200" i="40" s="1"/>
  <c r="Y200" i="40" s="1"/>
  <c r="A201" i="40"/>
  <c r="B201" i="40"/>
  <c r="C201" i="40"/>
  <c r="D201" i="40"/>
  <c r="E201" i="40"/>
  <c r="F201" i="40"/>
  <c r="G201" i="40"/>
  <c r="H201" i="40"/>
  <c r="A202" i="40"/>
  <c r="B202" i="40"/>
  <c r="C202" i="40"/>
  <c r="D202" i="40"/>
  <c r="E202" i="40"/>
  <c r="F202" i="40"/>
  <c r="G202" i="40"/>
  <c r="H202" i="40"/>
  <c r="AD202" i="40" s="1"/>
  <c r="A203" i="40"/>
  <c r="B203" i="40"/>
  <c r="C203" i="40"/>
  <c r="D203" i="40"/>
  <c r="E203" i="40"/>
  <c r="F203" i="40"/>
  <c r="G203" i="40"/>
  <c r="H203" i="40"/>
  <c r="A204" i="40"/>
  <c r="B204" i="40"/>
  <c r="C204" i="40"/>
  <c r="D204" i="40"/>
  <c r="E204" i="40"/>
  <c r="F204" i="40"/>
  <c r="G204" i="40"/>
  <c r="H204" i="40"/>
  <c r="O204" i="40" s="1"/>
  <c r="Y204" i="40" s="1"/>
  <c r="A205" i="40"/>
  <c r="B205" i="40"/>
  <c r="C205" i="40"/>
  <c r="D205" i="40"/>
  <c r="E205" i="40"/>
  <c r="F205" i="40"/>
  <c r="G205" i="40"/>
  <c r="H205" i="40"/>
  <c r="AD205" i="40" s="1"/>
  <c r="A206" i="40"/>
  <c r="B206" i="40"/>
  <c r="C206" i="40"/>
  <c r="D206" i="40"/>
  <c r="E206" i="40"/>
  <c r="F206" i="40"/>
  <c r="G206" i="40"/>
  <c r="H206" i="40"/>
  <c r="O206" i="40" s="1"/>
  <c r="Y206" i="40" s="1"/>
  <c r="A207" i="40"/>
  <c r="B207" i="40"/>
  <c r="C207" i="40"/>
  <c r="D207" i="40"/>
  <c r="E207" i="40"/>
  <c r="F207" i="40"/>
  <c r="G207" i="40"/>
  <c r="H207" i="40"/>
  <c r="A208" i="40"/>
  <c r="B208" i="40"/>
  <c r="C208" i="40"/>
  <c r="D208" i="40"/>
  <c r="E208" i="40"/>
  <c r="F208" i="40"/>
  <c r="G208" i="40"/>
  <c r="H208" i="40"/>
  <c r="O208" i="40" s="1"/>
  <c r="Y208" i="40" s="1"/>
  <c r="A209" i="40"/>
  <c r="B209" i="40"/>
  <c r="C209" i="40"/>
  <c r="D209" i="40"/>
  <c r="E209" i="40"/>
  <c r="F209" i="40"/>
  <c r="G209" i="40"/>
  <c r="H209" i="40"/>
  <c r="O209" i="40" s="1"/>
  <c r="Y209" i="40" s="1"/>
  <c r="A210" i="40"/>
  <c r="B210" i="40"/>
  <c r="C210" i="40"/>
  <c r="D210" i="40"/>
  <c r="E210" i="40"/>
  <c r="F210" i="40"/>
  <c r="G210" i="40"/>
  <c r="H210" i="40"/>
  <c r="O210" i="40" s="1"/>
  <c r="Y210" i="40" s="1"/>
  <c r="A211" i="40"/>
  <c r="B211" i="40"/>
  <c r="C211" i="40"/>
  <c r="D211" i="40"/>
  <c r="E211" i="40"/>
  <c r="F211" i="40"/>
  <c r="G211" i="40"/>
  <c r="H211" i="40"/>
  <c r="A212" i="40"/>
  <c r="B212" i="40"/>
  <c r="C212" i="40"/>
  <c r="D212" i="40"/>
  <c r="E212" i="40"/>
  <c r="F212" i="40"/>
  <c r="G212" i="40"/>
  <c r="H212" i="40"/>
  <c r="O212" i="40" s="1"/>
  <c r="Y212" i="40" s="1"/>
  <c r="A213" i="40"/>
  <c r="B213" i="40"/>
  <c r="C213" i="40"/>
  <c r="D213" i="40"/>
  <c r="E213" i="40"/>
  <c r="F213" i="40"/>
  <c r="G213" i="40"/>
  <c r="H213" i="40"/>
  <c r="O213" i="40" s="1"/>
  <c r="Y213" i="40" s="1"/>
  <c r="A214" i="40"/>
  <c r="B214" i="40"/>
  <c r="C214" i="40"/>
  <c r="D214" i="40"/>
  <c r="E214" i="40"/>
  <c r="F214" i="40"/>
  <c r="G214" i="40"/>
  <c r="H214" i="40"/>
  <c r="I214" i="40"/>
  <c r="J214" i="40"/>
  <c r="A215" i="40"/>
  <c r="B215" i="40"/>
  <c r="C215" i="40"/>
  <c r="D215" i="40"/>
  <c r="E215" i="40"/>
  <c r="F215" i="40"/>
  <c r="G215" i="40"/>
  <c r="H215" i="40"/>
  <c r="I215" i="40"/>
  <c r="J215" i="40"/>
  <c r="A216" i="40"/>
  <c r="B216" i="40"/>
  <c r="C216" i="40"/>
  <c r="D216" i="40"/>
  <c r="E216" i="40"/>
  <c r="F216" i="40"/>
  <c r="G216" i="40"/>
  <c r="H216" i="40"/>
  <c r="I216" i="40"/>
  <c r="J216" i="40"/>
  <c r="A217" i="40"/>
  <c r="B217" i="40"/>
  <c r="C217" i="40"/>
  <c r="D217" i="40"/>
  <c r="E217" i="40"/>
  <c r="F217" i="40"/>
  <c r="G217" i="40"/>
  <c r="H217" i="40"/>
  <c r="I217" i="40"/>
  <c r="J217" i="40"/>
  <c r="A218" i="40"/>
  <c r="B218" i="40"/>
  <c r="C218" i="40"/>
  <c r="D218" i="40"/>
  <c r="E218" i="40"/>
  <c r="F218" i="40"/>
  <c r="G218" i="40"/>
  <c r="H218" i="40"/>
  <c r="I218" i="40"/>
  <c r="J218" i="40"/>
  <c r="A219" i="40"/>
  <c r="B219" i="40"/>
  <c r="C219" i="40"/>
  <c r="D219" i="40"/>
  <c r="E219" i="40"/>
  <c r="F219" i="40"/>
  <c r="G219" i="40"/>
  <c r="H219" i="40"/>
  <c r="I219" i="40"/>
  <c r="J219" i="40"/>
  <c r="A220" i="40"/>
  <c r="B220" i="40"/>
  <c r="C220" i="40"/>
  <c r="D220" i="40"/>
  <c r="E220" i="40"/>
  <c r="F220" i="40"/>
  <c r="G220" i="40"/>
  <c r="H220" i="40"/>
  <c r="I220" i="40"/>
  <c r="J220" i="40"/>
  <c r="A221" i="40"/>
  <c r="B221" i="40"/>
  <c r="C221" i="40"/>
  <c r="D221" i="40"/>
  <c r="E221" i="40"/>
  <c r="F221" i="40"/>
  <c r="G221" i="40"/>
  <c r="H221" i="40"/>
  <c r="I221" i="40"/>
  <c r="J221" i="40"/>
  <c r="A222" i="40"/>
  <c r="B222" i="40"/>
  <c r="C222" i="40"/>
  <c r="D222" i="40"/>
  <c r="E222" i="40"/>
  <c r="F222" i="40"/>
  <c r="G222" i="40"/>
  <c r="H222" i="40"/>
  <c r="I222" i="40"/>
  <c r="J222" i="40"/>
  <c r="A223" i="40"/>
  <c r="B223" i="40"/>
  <c r="C223" i="40"/>
  <c r="D223" i="40"/>
  <c r="E223" i="40"/>
  <c r="F223" i="40"/>
  <c r="G223" i="40"/>
  <c r="H223" i="40"/>
  <c r="I223" i="40"/>
  <c r="J223" i="40"/>
  <c r="A224" i="40"/>
  <c r="B224" i="40"/>
  <c r="C224" i="40"/>
  <c r="D224" i="40"/>
  <c r="E224" i="40"/>
  <c r="F224" i="40"/>
  <c r="G224" i="40"/>
  <c r="H224" i="40"/>
  <c r="I224" i="40"/>
  <c r="J224" i="40"/>
  <c r="A225" i="40"/>
  <c r="B225" i="40"/>
  <c r="C225" i="40"/>
  <c r="D225" i="40"/>
  <c r="E225" i="40"/>
  <c r="F225" i="40"/>
  <c r="G225" i="40"/>
  <c r="H225" i="40"/>
  <c r="I225" i="40"/>
  <c r="J225" i="40"/>
  <c r="A226" i="40"/>
  <c r="B226" i="40"/>
  <c r="C226" i="40"/>
  <c r="D226" i="40"/>
  <c r="E226" i="40"/>
  <c r="F226" i="40"/>
  <c r="G226" i="40"/>
  <c r="H226" i="40"/>
  <c r="I226" i="40"/>
  <c r="J226" i="40"/>
  <c r="A227" i="40"/>
  <c r="B227" i="40"/>
  <c r="C227" i="40"/>
  <c r="D227" i="40"/>
  <c r="E227" i="40"/>
  <c r="F227" i="40"/>
  <c r="G227" i="40"/>
  <c r="H227" i="40"/>
  <c r="I227" i="40"/>
  <c r="J227" i="40"/>
  <c r="A228" i="40"/>
  <c r="B228" i="40"/>
  <c r="C228" i="40"/>
  <c r="D228" i="40"/>
  <c r="E228" i="40"/>
  <c r="F228" i="40"/>
  <c r="G228" i="40"/>
  <c r="H228" i="40"/>
  <c r="I228" i="40"/>
  <c r="J228" i="40"/>
  <c r="A229" i="40"/>
  <c r="B229" i="40"/>
  <c r="C229" i="40"/>
  <c r="D229" i="40"/>
  <c r="E229" i="40"/>
  <c r="F229" i="40"/>
  <c r="G229" i="40"/>
  <c r="H229" i="40"/>
  <c r="I229" i="40"/>
  <c r="J229" i="40"/>
  <c r="A230" i="40"/>
  <c r="B230" i="40"/>
  <c r="C230" i="40"/>
  <c r="D230" i="40"/>
  <c r="E230" i="40"/>
  <c r="F230" i="40"/>
  <c r="G230" i="40"/>
  <c r="H230" i="40"/>
  <c r="I230" i="40"/>
  <c r="J230" i="40"/>
  <c r="A231" i="40"/>
  <c r="B231" i="40"/>
  <c r="C231" i="40"/>
  <c r="D231" i="40"/>
  <c r="E231" i="40"/>
  <c r="F231" i="40"/>
  <c r="G231" i="40"/>
  <c r="H231" i="40"/>
  <c r="I231" i="40"/>
  <c r="J231" i="40"/>
  <c r="A232" i="40"/>
  <c r="B232" i="40"/>
  <c r="C232" i="40"/>
  <c r="D232" i="40"/>
  <c r="E232" i="40"/>
  <c r="F232" i="40"/>
  <c r="G232" i="40"/>
  <c r="H232" i="40"/>
  <c r="I232" i="40"/>
  <c r="J232" i="40"/>
  <c r="A233" i="40"/>
  <c r="B233" i="40"/>
  <c r="C233" i="40"/>
  <c r="D233" i="40"/>
  <c r="E233" i="40"/>
  <c r="F233" i="40"/>
  <c r="G233" i="40"/>
  <c r="H233" i="40"/>
  <c r="I233" i="40"/>
  <c r="J233" i="40"/>
  <c r="A234" i="40"/>
  <c r="B234" i="40"/>
  <c r="C234" i="40"/>
  <c r="D234" i="40"/>
  <c r="E234" i="40"/>
  <c r="F234" i="40"/>
  <c r="G234" i="40"/>
  <c r="H234" i="40"/>
  <c r="I234" i="40"/>
  <c r="J234" i="40"/>
  <c r="A235" i="40"/>
  <c r="B235" i="40"/>
  <c r="C235" i="40"/>
  <c r="D235" i="40"/>
  <c r="E235" i="40"/>
  <c r="F235" i="40"/>
  <c r="G235" i="40"/>
  <c r="H235" i="40"/>
  <c r="I235" i="40"/>
  <c r="J235" i="40"/>
  <c r="A236" i="40"/>
  <c r="B236" i="40"/>
  <c r="C236" i="40"/>
  <c r="D236" i="40"/>
  <c r="E236" i="40"/>
  <c r="F236" i="40"/>
  <c r="G236" i="40"/>
  <c r="H236" i="40"/>
  <c r="I236" i="40"/>
  <c r="J236" i="40"/>
  <c r="A237" i="40"/>
  <c r="B237" i="40"/>
  <c r="C237" i="40"/>
  <c r="D237" i="40"/>
  <c r="E237" i="40"/>
  <c r="F237" i="40"/>
  <c r="G237" i="40"/>
  <c r="H237" i="40"/>
  <c r="I237" i="40"/>
  <c r="J237" i="40"/>
  <c r="A238" i="40"/>
  <c r="B238" i="40"/>
  <c r="C238" i="40"/>
  <c r="D238" i="40"/>
  <c r="E238" i="40"/>
  <c r="F238" i="40"/>
  <c r="G238" i="40"/>
  <c r="H238" i="40"/>
  <c r="I238" i="40"/>
  <c r="J238" i="40"/>
  <c r="A239" i="40"/>
  <c r="B239" i="40"/>
  <c r="C239" i="40"/>
  <c r="D239" i="40"/>
  <c r="E239" i="40"/>
  <c r="F239" i="40"/>
  <c r="G239" i="40"/>
  <c r="H239" i="40"/>
  <c r="I239" i="40"/>
  <c r="J239" i="40"/>
  <c r="A240" i="40"/>
  <c r="B240" i="40"/>
  <c r="C240" i="40"/>
  <c r="D240" i="40"/>
  <c r="E240" i="40"/>
  <c r="F240" i="40"/>
  <c r="G240" i="40"/>
  <c r="H240" i="40"/>
  <c r="I240" i="40"/>
  <c r="J240" i="40"/>
  <c r="A241" i="40"/>
  <c r="B241" i="40"/>
  <c r="C241" i="40"/>
  <c r="D241" i="40"/>
  <c r="E241" i="40"/>
  <c r="F241" i="40"/>
  <c r="G241" i="40"/>
  <c r="H241" i="40"/>
  <c r="I241" i="40"/>
  <c r="J241" i="40"/>
  <c r="A242" i="40"/>
  <c r="B242" i="40"/>
  <c r="C242" i="40"/>
  <c r="D242" i="40"/>
  <c r="E242" i="40"/>
  <c r="F242" i="40"/>
  <c r="G242" i="40"/>
  <c r="H242" i="40"/>
  <c r="I242" i="40"/>
  <c r="J242" i="40"/>
  <c r="A243" i="40"/>
  <c r="B243" i="40"/>
  <c r="C243" i="40"/>
  <c r="D243" i="40"/>
  <c r="E243" i="40"/>
  <c r="F243" i="40"/>
  <c r="G243" i="40"/>
  <c r="H243" i="40"/>
  <c r="I243" i="40"/>
  <c r="J243" i="40"/>
  <c r="A244" i="40"/>
  <c r="B244" i="40"/>
  <c r="C244" i="40"/>
  <c r="D244" i="40"/>
  <c r="E244" i="40"/>
  <c r="F244" i="40"/>
  <c r="G244" i="40"/>
  <c r="H244" i="40"/>
  <c r="I244" i="40"/>
  <c r="J244" i="40"/>
  <c r="A245" i="40"/>
  <c r="B245" i="40"/>
  <c r="C245" i="40"/>
  <c r="D245" i="40"/>
  <c r="E245" i="40"/>
  <c r="F245" i="40"/>
  <c r="G245" i="40"/>
  <c r="H245" i="40"/>
  <c r="I245" i="40"/>
  <c r="J245" i="40"/>
  <c r="A246" i="40"/>
  <c r="B246" i="40"/>
  <c r="C246" i="40"/>
  <c r="D246" i="40"/>
  <c r="E246" i="40"/>
  <c r="F246" i="40"/>
  <c r="G246" i="40"/>
  <c r="H246" i="40"/>
  <c r="I246" i="40"/>
  <c r="J246" i="40"/>
  <c r="A247" i="40"/>
  <c r="B247" i="40"/>
  <c r="C247" i="40"/>
  <c r="D247" i="40"/>
  <c r="E247" i="40"/>
  <c r="F247" i="40"/>
  <c r="G247" i="40"/>
  <c r="H247" i="40"/>
  <c r="I247" i="40"/>
  <c r="J247" i="40"/>
  <c r="A248" i="40"/>
  <c r="B248" i="40"/>
  <c r="C248" i="40"/>
  <c r="D248" i="40"/>
  <c r="E248" i="40"/>
  <c r="F248" i="40"/>
  <c r="G248" i="40"/>
  <c r="H248" i="40"/>
  <c r="I248" i="40"/>
  <c r="J248" i="40"/>
  <c r="A249" i="40"/>
  <c r="B249" i="40"/>
  <c r="C249" i="40"/>
  <c r="D249" i="40"/>
  <c r="E249" i="40"/>
  <c r="F249" i="40"/>
  <c r="G249" i="40"/>
  <c r="H249" i="40"/>
  <c r="I249" i="40"/>
  <c r="J249" i="40"/>
  <c r="A250" i="40"/>
  <c r="B250" i="40"/>
  <c r="C250" i="40"/>
  <c r="D250" i="40"/>
  <c r="E250" i="40"/>
  <c r="F250" i="40"/>
  <c r="G250" i="40"/>
  <c r="H250" i="40"/>
  <c r="I250" i="40"/>
  <c r="J250" i="40"/>
  <c r="A251" i="40"/>
  <c r="B251" i="40"/>
  <c r="C251" i="40"/>
  <c r="D251" i="40"/>
  <c r="E251" i="40"/>
  <c r="F251" i="40"/>
  <c r="G251" i="40"/>
  <c r="H251" i="40"/>
  <c r="I251" i="40"/>
  <c r="J251" i="40"/>
  <c r="A252" i="40"/>
  <c r="B252" i="40"/>
  <c r="C252" i="40"/>
  <c r="D252" i="40"/>
  <c r="E252" i="40"/>
  <c r="F252" i="40"/>
  <c r="G252" i="40"/>
  <c r="H252" i="40"/>
  <c r="I252" i="40"/>
  <c r="J252" i="40"/>
  <c r="A253" i="40"/>
  <c r="B253" i="40"/>
  <c r="C253" i="40"/>
  <c r="D253" i="40"/>
  <c r="E253" i="40"/>
  <c r="F253" i="40"/>
  <c r="G253" i="40"/>
  <c r="H253" i="40"/>
  <c r="I253" i="40"/>
  <c r="J253" i="40"/>
  <c r="A254" i="40"/>
  <c r="B254" i="40"/>
  <c r="C254" i="40"/>
  <c r="D254" i="40"/>
  <c r="E254" i="40"/>
  <c r="F254" i="40"/>
  <c r="G254" i="40"/>
  <c r="H254" i="40"/>
  <c r="I254" i="40"/>
  <c r="J254" i="40"/>
  <c r="A255" i="40"/>
  <c r="B255" i="40"/>
  <c r="C255" i="40"/>
  <c r="D255" i="40"/>
  <c r="E255" i="40"/>
  <c r="F255" i="40"/>
  <c r="G255" i="40"/>
  <c r="H255" i="40"/>
  <c r="I255" i="40"/>
  <c r="J255" i="40"/>
  <c r="A256" i="40"/>
  <c r="B256" i="40"/>
  <c r="C256" i="40"/>
  <c r="D256" i="40"/>
  <c r="E256" i="40"/>
  <c r="F256" i="40"/>
  <c r="G256" i="40"/>
  <c r="H256" i="40"/>
  <c r="I256" i="40"/>
  <c r="J256" i="40"/>
  <c r="A257" i="40"/>
  <c r="B257" i="40"/>
  <c r="C257" i="40"/>
  <c r="D257" i="40"/>
  <c r="E257" i="40"/>
  <c r="F257" i="40"/>
  <c r="G257" i="40"/>
  <c r="H257" i="40"/>
  <c r="I257" i="40"/>
  <c r="J257" i="40"/>
  <c r="A258" i="40"/>
  <c r="B258" i="40"/>
  <c r="C258" i="40"/>
  <c r="D258" i="40"/>
  <c r="E258" i="40"/>
  <c r="F258" i="40"/>
  <c r="G258" i="40"/>
  <c r="H258" i="40"/>
  <c r="I258" i="40"/>
  <c r="J258" i="40"/>
  <c r="A259" i="40"/>
  <c r="B259" i="40"/>
  <c r="C259" i="40"/>
  <c r="D259" i="40"/>
  <c r="E259" i="40"/>
  <c r="F259" i="40"/>
  <c r="G259" i="40"/>
  <c r="H259" i="40"/>
  <c r="I259" i="40"/>
  <c r="J259" i="40"/>
  <c r="A260" i="40"/>
  <c r="B260" i="40"/>
  <c r="C260" i="40"/>
  <c r="D260" i="40"/>
  <c r="E260" i="40"/>
  <c r="F260" i="40"/>
  <c r="G260" i="40"/>
  <c r="H260" i="40"/>
  <c r="I260" i="40"/>
  <c r="J260" i="40"/>
  <c r="A261" i="40"/>
  <c r="B261" i="40"/>
  <c r="C261" i="40"/>
  <c r="D261" i="40"/>
  <c r="E261" i="40"/>
  <c r="F261" i="40"/>
  <c r="G261" i="40"/>
  <c r="H261" i="40"/>
  <c r="I261" i="40"/>
  <c r="J261" i="40"/>
  <c r="A262" i="40"/>
  <c r="B262" i="40"/>
  <c r="C262" i="40"/>
  <c r="D262" i="40"/>
  <c r="E262" i="40"/>
  <c r="F262" i="40"/>
  <c r="G262" i="40"/>
  <c r="H262" i="40"/>
  <c r="I262" i="40"/>
  <c r="J262" i="40"/>
  <c r="A263" i="40"/>
  <c r="B263" i="40"/>
  <c r="C263" i="40"/>
  <c r="D263" i="40"/>
  <c r="E263" i="40"/>
  <c r="F263" i="40"/>
  <c r="G263" i="40"/>
  <c r="H263" i="40"/>
  <c r="I263" i="40"/>
  <c r="J263" i="40"/>
  <c r="A264" i="40"/>
  <c r="B264" i="40"/>
  <c r="C264" i="40"/>
  <c r="D264" i="40"/>
  <c r="E264" i="40"/>
  <c r="F264" i="40"/>
  <c r="G264" i="40"/>
  <c r="H264" i="40"/>
  <c r="I264" i="40"/>
  <c r="J264" i="40"/>
  <c r="A265" i="40"/>
  <c r="B265" i="40"/>
  <c r="C265" i="40"/>
  <c r="D265" i="40"/>
  <c r="E265" i="40"/>
  <c r="F265" i="40"/>
  <c r="G265" i="40"/>
  <c r="H265" i="40"/>
  <c r="I265" i="40"/>
  <c r="J265" i="40"/>
  <c r="A266" i="40"/>
  <c r="B266" i="40"/>
  <c r="C266" i="40"/>
  <c r="D266" i="40"/>
  <c r="E266" i="40"/>
  <c r="F266" i="40"/>
  <c r="G266" i="40"/>
  <c r="H266" i="40"/>
  <c r="I266" i="40"/>
  <c r="J266" i="40"/>
  <c r="A267" i="40"/>
  <c r="B267" i="40"/>
  <c r="C267" i="40"/>
  <c r="D267" i="40"/>
  <c r="E267" i="40"/>
  <c r="F267" i="40"/>
  <c r="G267" i="40"/>
  <c r="H267" i="40"/>
  <c r="I267" i="40"/>
  <c r="J267" i="40"/>
  <c r="A268" i="40"/>
  <c r="B268" i="40"/>
  <c r="C268" i="40"/>
  <c r="D268" i="40"/>
  <c r="E268" i="40"/>
  <c r="F268" i="40"/>
  <c r="G268" i="40"/>
  <c r="H268" i="40"/>
  <c r="I268" i="40"/>
  <c r="J268" i="40"/>
  <c r="A269" i="40"/>
  <c r="B269" i="40"/>
  <c r="C269" i="40"/>
  <c r="D269" i="40"/>
  <c r="E269" i="40"/>
  <c r="F269" i="40"/>
  <c r="G269" i="40"/>
  <c r="H269" i="40"/>
  <c r="I269" i="40"/>
  <c r="J269" i="40"/>
  <c r="A270" i="40"/>
  <c r="B270" i="40"/>
  <c r="C270" i="40"/>
  <c r="D270" i="40"/>
  <c r="E270" i="40"/>
  <c r="F270" i="40"/>
  <c r="G270" i="40"/>
  <c r="H270" i="40"/>
  <c r="I270" i="40"/>
  <c r="J270" i="40"/>
  <c r="A271" i="40"/>
  <c r="B271" i="40"/>
  <c r="C271" i="40"/>
  <c r="D271" i="40"/>
  <c r="E271" i="40"/>
  <c r="F271" i="40"/>
  <c r="G271" i="40"/>
  <c r="H271" i="40"/>
  <c r="I271" i="40"/>
  <c r="J271" i="40"/>
  <c r="A272" i="40"/>
  <c r="B272" i="40"/>
  <c r="C272" i="40"/>
  <c r="D272" i="40"/>
  <c r="E272" i="40"/>
  <c r="F272" i="40"/>
  <c r="G272" i="40"/>
  <c r="H272" i="40"/>
  <c r="I272" i="40"/>
  <c r="J272" i="40"/>
  <c r="A273" i="40"/>
  <c r="B273" i="40"/>
  <c r="C273" i="40"/>
  <c r="D273" i="40"/>
  <c r="E273" i="40"/>
  <c r="F273" i="40"/>
  <c r="G273" i="40"/>
  <c r="H273" i="40"/>
  <c r="I273" i="40"/>
  <c r="J273" i="40"/>
  <c r="A274" i="40"/>
  <c r="B274" i="40"/>
  <c r="C274" i="40"/>
  <c r="D274" i="40"/>
  <c r="E274" i="40"/>
  <c r="F274" i="40"/>
  <c r="G274" i="40"/>
  <c r="H274" i="40"/>
  <c r="I274" i="40"/>
  <c r="J274" i="40"/>
  <c r="A275" i="40"/>
  <c r="B275" i="40"/>
  <c r="C275" i="40"/>
  <c r="D275" i="40"/>
  <c r="E275" i="40"/>
  <c r="F275" i="40"/>
  <c r="G275" i="40"/>
  <c r="H275" i="40"/>
  <c r="I275" i="40"/>
  <c r="J275" i="40"/>
  <c r="A276" i="40"/>
  <c r="B276" i="40"/>
  <c r="C276" i="40"/>
  <c r="D276" i="40"/>
  <c r="E276" i="40"/>
  <c r="F276" i="40"/>
  <c r="G276" i="40"/>
  <c r="H276" i="40"/>
  <c r="I276" i="40"/>
  <c r="J276" i="40"/>
  <c r="A277" i="40"/>
  <c r="B277" i="40"/>
  <c r="C277" i="40"/>
  <c r="D277" i="40"/>
  <c r="E277" i="40"/>
  <c r="F277" i="40"/>
  <c r="G277" i="40"/>
  <c r="H277" i="40"/>
  <c r="I277" i="40"/>
  <c r="J277" i="40"/>
  <c r="A278" i="40"/>
  <c r="B278" i="40"/>
  <c r="C278" i="40"/>
  <c r="D278" i="40"/>
  <c r="E278" i="40"/>
  <c r="F278" i="40"/>
  <c r="G278" i="40"/>
  <c r="H278" i="40"/>
  <c r="I278" i="40"/>
  <c r="J278" i="40"/>
  <c r="A279" i="40"/>
  <c r="B279" i="40"/>
  <c r="C279" i="40"/>
  <c r="D279" i="40"/>
  <c r="E279" i="40"/>
  <c r="F279" i="40"/>
  <c r="G279" i="40"/>
  <c r="H279" i="40"/>
  <c r="I279" i="40"/>
  <c r="J279" i="40"/>
  <c r="A280" i="40"/>
  <c r="B280" i="40"/>
  <c r="C280" i="40"/>
  <c r="D280" i="40"/>
  <c r="E280" i="40"/>
  <c r="F280" i="40"/>
  <c r="G280" i="40"/>
  <c r="H280" i="40"/>
  <c r="I280" i="40"/>
  <c r="J280" i="40"/>
  <c r="A281" i="40"/>
  <c r="B281" i="40"/>
  <c r="C281" i="40"/>
  <c r="D281" i="40"/>
  <c r="E281" i="40"/>
  <c r="F281" i="40"/>
  <c r="G281" i="40"/>
  <c r="H281" i="40"/>
  <c r="I281" i="40"/>
  <c r="J281" i="40"/>
  <c r="A282" i="40"/>
  <c r="B282" i="40"/>
  <c r="C282" i="40"/>
  <c r="D282" i="40"/>
  <c r="E282" i="40"/>
  <c r="F282" i="40"/>
  <c r="G282" i="40"/>
  <c r="H282" i="40"/>
  <c r="I282" i="40"/>
  <c r="J282" i="40"/>
  <c r="A283" i="40"/>
  <c r="B283" i="40"/>
  <c r="C283" i="40"/>
  <c r="D283" i="40"/>
  <c r="E283" i="40"/>
  <c r="F283" i="40"/>
  <c r="G283" i="40"/>
  <c r="H283" i="40"/>
  <c r="I283" i="40"/>
  <c r="J283" i="40"/>
  <c r="A284" i="40"/>
  <c r="B284" i="40"/>
  <c r="C284" i="40"/>
  <c r="D284" i="40"/>
  <c r="E284" i="40"/>
  <c r="F284" i="40"/>
  <c r="G284" i="40"/>
  <c r="H284" i="40"/>
  <c r="I284" i="40"/>
  <c r="J284" i="40"/>
  <c r="A285" i="40"/>
  <c r="B285" i="40"/>
  <c r="C285" i="40"/>
  <c r="D285" i="40"/>
  <c r="E285" i="40"/>
  <c r="F285" i="40"/>
  <c r="G285" i="40"/>
  <c r="H285" i="40"/>
  <c r="I285" i="40"/>
  <c r="J285" i="40"/>
  <c r="A286" i="40"/>
  <c r="B286" i="40"/>
  <c r="C286" i="40"/>
  <c r="D286" i="40"/>
  <c r="E286" i="40"/>
  <c r="F286" i="40"/>
  <c r="G286" i="40"/>
  <c r="H286" i="40"/>
  <c r="I286" i="40"/>
  <c r="J286" i="40"/>
  <c r="A287" i="40"/>
  <c r="B287" i="40"/>
  <c r="C287" i="40"/>
  <c r="D287" i="40"/>
  <c r="E287" i="40"/>
  <c r="F287" i="40"/>
  <c r="G287" i="40"/>
  <c r="H287" i="40"/>
  <c r="I287" i="40"/>
  <c r="J287" i="40"/>
  <c r="A288" i="40"/>
  <c r="B288" i="40"/>
  <c r="C288" i="40"/>
  <c r="D288" i="40"/>
  <c r="E288" i="40"/>
  <c r="F288" i="40"/>
  <c r="G288" i="40"/>
  <c r="H288" i="40"/>
  <c r="I288" i="40"/>
  <c r="J288" i="40"/>
  <c r="A289" i="40"/>
  <c r="B289" i="40"/>
  <c r="C289" i="40"/>
  <c r="D289" i="40"/>
  <c r="E289" i="40"/>
  <c r="F289" i="40"/>
  <c r="G289" i="40"/>
  <c r="H289" i="40"/>
  <c r="I289" i="40"/>
  <c r="J289" i="40"/>
  <c r="A290" i="40"/>
  <c r="B290" i="40"/>
  <c r="C290" i="40"/>
  <c r="D290" i="40"/>
  <c r="E290" i="40"/>
  <c r="F290" i="40"/>
  <c r="G290" i="40"/>
  <c r="H290" i="40"/>
  <c r="I290" i="40"/>
  <c r="J290" i="40"/>
  <c r="A291" i="40"/>
  <c r="B291" i="40"/>
  <c r="C291" i="40"/>
  <c r="D291" i="40"/>
  <c r="E291" i="40"/>
  <c r="F291" i="40"/>
  <c r="G291" i="40"/>
  <c r="H291" i="40"/>
  <c r="I291" i="40"/>
  <c r="J291" i="40"/>
  <c r="A292" i="40"/>
  <c r="B292" i="40"/>
  <c r="C292" i="40"/>
  <c r="D292" i="40"/>
  <c r="E292" i="40"/>
  <c r="F292" i="40"/>
  <c r="G292" i="40"/>
  <c r="H292" i="40"/>
  <c r="I292" i="40"/>
  <c r="J292" i="40"/>
  <c r="A293" i="40"/>
  <c r="B293" i="40"/>
  <c r="C293" i="40"/>
  <c r="D293" i="40"/>
  <c r="E293" i="40"/>
  <c r="F293" i="40"/>
  <c r="G293" i="40"/>
  <c r="H293" i="40"/>
  <c r="I293" i="40"/>
  <c r="J293" i="40"/>
  <c r="A294" i="40"/>
  <c r="B294" i="40"/>
  <c r="C294" i="40"/>
  <c r="D294" i="40"/>
  <c r="E294" i="40"/>
  <c r="F294" i="40"/>
  <c r="G294" i="40"/>
  <c r="H294" i="40"/>
  <c r="I294" i="40"/>
  <c r="J294" i="40"/>
  <c r="A295" i="40"/>
  <c r="B295" i="40"/>
  <c r="C295" i="40"/>
  <c r="D295" i="40"/>
  <c r="E295" i="40"/>
  <c r="F295" i="40"/>
  <c r="G295" i="40"/>
  <c r="H295" i="40"/>
  <c r="I295" i="40"/>
  <c r="J295" i="40"/>
  <c r="A296" i="40"/>
  <c r="B296" i="40"/>
  <c r="C296" i="40"/>
  <c r="D296" i="40"/>
  <c r="E296" i="40"/>
  <c r="F296" i="40"/>
  <c r="G296" i="40"/>
  <c r="H296" i="40"/>
  <c r="I296" i="40"/>
  <c r="J296" i="40"/>
  <c r="A297" i="40"/>
  <c r="B297" i="40"/>
  <c r="C297" i="40"/>
  <c r="D297" i="40"/>
  <c r="E297" i="40"/>
  <c r="F297" i="40"/>
  <c r="G297" i="40"/>
  <c r="H297" i="40"/>
  <c r="I297" i="40"/>
  <c r="J297" i="40"/>
  <c r="A298" i="40"/>
  <c r="B298" i="40"/>
  <c r="C298" i="40"/>
  <c r="D298" i="40"/>
  <c r="E298" i="40"/>
  <c r="F298" i="40"/>
  <c r="G298" i="40"/>
  <c r="H298" i="40"/>
  <c r="I298" i="40"/>
  <c r="J298" i="40"/>
  <c r="A299" i="40"/>
  <c r="B299" i="40"/>
  <c r="C299" i="40"/>
  <c r="D299" i="40"/>
  <c r="E299" i="40"/>
  <c r="F299" i="40"/>
  <c r="G299" i="40"/>
  <c r="H299" i="40"/>
  <c r="I299" i="40"/>
  <c r="J299" i="40"/>
  <c r="A300" i="40"/>
  <c r="B300" i="40"/>
  <c r="C300" i="40"/>
  <c r="D300" i="40"/>
  <c r="E300" i="40"/>
  <c r="F300" i="40"/>
  <c r="G300" i="40"/>
  <c r="H300" i="40"/>
  <c r="I300" i="40"/>
  <c r="J300" i="40"/>
  <c r="A301" i="40"/>
  <c r="B301" i="40"/>
  <c r="C301" i="40"/>
  <c r="D301" i="40"/>
  <c r="E301" i="40"/>
  <c r="F301" i="40"/>
  <c r="G301" i="40"/>
  <c r="H301" i="40"/>
  <c r="I301" i="40"/>
  <c r="J301" i="40"/>
  <c r="A302" i="40"/>
  <c r="B302" i="40"/>
  <c r="C302" i="40"/>
  <c r="D302" i="40"/>
  <c r="E302" i="40"/>
  <c r="F302" i="40"/>
  <c r="G302" i="40"/>
  <c r="H302" i="40"/>
  <c r="I302" i="40"/>
  <c r="J302" i="40"/>
  <c r="A303" i="40"/>
  <c r="B303" i="40"/>
  <c r="C303" i="40"/>
  <c r="D303" i="40"/>
  <c r="E303" i="40"/>
  <c r="F303" i="40"/>
  <c r="G303" i="40"/>
  <c r="H303" i="40"/>
  <c r="I303" i="40"/>
  <c r="J303" i="40"/>
  <c r="A304" i="40"/>
  <c r="B304" i="40"/>
  <c r="C304" i="40"/>
  <c r="D304" i="40"/>
  <c r="E304" i="40"/>
  <c r="F304" i="40"/>
  <c r="G304" i="40"/>
  <c r="H304" i="40"/>
  <c r="I304" i="40"/>
  <c r="J304" i="40"/>
  <c r="A305" i="40"/>
  <c r="B305" i="40"/>
  <c r="C305" i="40"/>
  <c r="D305" i="40"/>
  <c r="E305" i="40"/>
  <c r="F305" i="40"/>
  <c r="G305" i="40"/>
  <c r="H305" i="40"/>
  <c r="I305" i="40"/>
  <c r="J305" i="40"/>
  <c r="A306" i="40"/>
  <c r="B306" i="40"/>
  <c r="C306" i="40"/>
  <c r="D306" i="40"/>
  <c r="E306" i="40"/>
  <c r="F306" i="40"/>
  <c r="G306" i="40"/>
  <c r="H306" i="40"/>
  <c r="I306" i="40"/>
  <c r="J306" i="40"/>
  <c r="A307" i="40"/>
  <c r="B307" i="40"/>
  <c r="C307" i="40"/>
  <c r="D307" i="40"/>
  <c r="E307" i="40"/>
  <c r="F307" i="40"/>
  <c r="G307" i="40"/>
  <c r="H307" i="40"/>
  <c r="I307" i="40"/>
  <c r="J307" i="40"/>
  <c r="A308" i="40"/>
  <c r="B308" i="40"/>
  <c r="C308" i="40"/>
  <c r="D308" i="40"/>
  <c r="E308" i="40"/>
  <c r="F308" i="40"/>
  <c r="G308" i="40"/>
  <c r="H308" i="40"/>
  <c r="I308" i="40"/>
  <c r="J308" i="40"/>
  <c r="A309" i="40"/>
  <c r="B309" i="40"/>
  <c r="C309" i="40"/>
  <c r="D309" i="40"/>
  <c r="E309" i="40"/>
  <c r="F309" i="40"/>
  <c r="G309" i="40"/>
  <c r="H309" i="40"/>
  <c r="I309" i="40"/>
  <c r="J309" i="40"/>
  <c r="A310" i="40"/>
  <c r="B310" i="40"/>
  <c r="C310" i="40"/>
  <c r="D310" i="40"/>
  <c r="E310" i="40"/>
  <c r="F310" i="40"/>
  <c r="G310" i="40"/>
  <c r="H310" i="40"/>
  <c r="I310" i="40"/>
  <c r="J310" i="40"/>
  <c r="A311" i="40"/>
  <c r="B311" i="40"/>
  <c r="C311" i="40"/>
  <c r="D311" i="40"/>
  <c r="E311" i="40"/>
  <c r="F311" i="40"/>
  <c r="G311" i="40"/>
  <c r="H311" i="40"/>
  <c r="I311" i="40"/>
  <c r="J311" i="40"/>
  <c r="A312" i="40"/>
  <c r="B312" i="40"/>
  <c r="C312" i="40"/>
  <c r="D312" i="40"/>
  <c r="E312" i="40"/>
  <c r="F312" i="40"/>
  <c r="G312" i="40"/>
  <c r="H312" i="40"/>
  <c r="I312" i="40"/>
  <c r="J312" i="40"/>
  <c r="A313" i="40"/>
  <c r="B313" i="40"/>
  <c r="C313" i="40"/>
  <c r="D313" i="40"/>
  <c r="E313" i="40"/>
  <c r="F313" i="40"/>
  <c r="G313" i="40"/>
  <c r="H313" i="40"/>
  <c r="I313" i="40"/>
  <c r="J313" i="40"/>
  <c r="A314" i="40"/>
  <c r="B314" i="40"/>
  <c r="C314" i="40"/>
  <c r="D314" i="40"/>
  <c r="E314" i="40"/>
  <c r="F314" i="40"/>
  <c r="G314" i="40"/>
  <c r="H314" i="40"/>
  <c r="I314" i="40"/>
  <c r="J314" i="40"/>
  <c r="A315" i="40"/>
  <c r="B315" i="40"/>
  <c r="C315" i="40"/>
  <c r="D315" i="40"/>
  <c r="E315" i="40"/>
  <c r="F315" i="40"/>
  <c r="G315" i="40"/>
  <c r="H315" i="40"/>
  <c r="I315" i="40"/>
  <c r="J315" i="40"/>
  <c r="A316" i="40"/>
  <c r="B316" i="40"/>
  <c r="C316" i="40"/>
  <c r="D316" i="40"/>
  <c r="E316" i="40"/>
  <c r="F316" i="40"/>
  <c r="G316" i="40"/>
  <c r="H316" i="40"/>
  <c r="I316" i="40"/>
  <c r="J316" i="40"/>
  <c r="A317" i="40"/>
  <c r="B317" i="40"/>
  <c r="C317" i="40"/>
  <c r="D317" i="40"/>
  <c r="E317" i="40"/>
  <c r="F317" i="40"/>
  <c r="G317" i="40"/>
  <c r="H317" i="40"/>
  <c r="I317" i="40"/>
  <c r="J317" i="40"/>
  <c r="A318" i="40"/>
  <c r="B318" i="40"/>
  <c r="C318" i="40"/>
  <c r="D318" i="40"/>
  <c r="E318" i="40"/>
  <c r="F318" i="40"/>
  <c r="G318" i="40"/>
  <c r="H318" i="40"/>
  <c r="I318" i="40"/>
  <c r="J318" i="40"/>
  <c r="A319" i="40"/>
  <c r="B319" i="40"/>
  <c r="C319" i="40"/>
  <c r="D319" i="40"/>
  <c r="E319" i="40"/>
  <c r="F319" i="40"/>
  <c r="G319" i="40"/>
  <c r="H319" i="40"/>
  <c r="I319" i="40"/>
  <c r="J319" i="40"/>
  <c r="A320" i="40"/>
  <c r="B320" i="40"/>
  <c r="C320" i="40"/>
  <c r="D320" i="40"/>
  <c r="E320" i="40"/>
  <c r="F320" i="40"/>
  <c r="G320" i="40"/>
  <c r="H320" i="40"/>
  <c r="I320" i="40"/>
  <c r="J320" i="40"/>
  <c r="A321" i="40"/>
  <c r="B321" i="40"/>
  <c r="C321" i="40"/>
  <c r="D321" i="40"/>
  <c r="E321" i="40"/>
  <c r="F321" i="40"/>
  <c r="G321" i="40"/>
  <c r="H321" i="40"/>
  <c r="I321" i="40"/>
  <c r="J321" i="40"/>
  <c r="A322" i="40"/>
  <c r="B322" i="40"/>
  <c r="C322" i="40"/>
  <c r="D322" i="40"/>
  <c r="E322" i="40"/>
  <c r="F322" i="40"/>
  <c r="G322" i="40"/>
  <c r="H322" i="40"/>
  <c r="I322" i="40"/>
  <c r="J322" i="40"/>
  <c r="A323" i="40"/>
  <c r="B323" i="40"/>
  <c r="C323" i="40"/>
  <c r="D323" i="40"/>
  <c r="E323" i="40"/>
  <c r="F323" i="40"/>
  <c r="G323" i="40"/>
  <c r="H323" i="40"/>
  <c r="I323" i="40"/>
  <c r="J323" i="40"/>
  <c r="A324" i="40"/>
  <c r="B324" i="40"/>
  <c r="C324" i="40"/>
  <c r="D324" i="40"/>
  <c r="E324" i="40"/>
  <c r="F324" i="40"/>
  <c r="G324" i="40"/>
  <c r="H324" i="40"/>
  <c r="I324" i="40"/>
  <c r="J324" i="40"/>
  <c r="A325" i="40"/>
  <c r="B325" i="40"/>
  <c r="C325" i="40"/>
  <c r="D325" i="40"/>
  <c r="E325" i="40"/>
  <c r="F325" i="40"/>
  <c r="G325" i="40"/>
  <c r="H325" i="40"/>
  <c r="I325" i="40"/>
  <c r="J325" i="40"/>
  <c r="A326" i="40"/>
  <c r="B326" i="40"/>
  <c r="C326" i="40"/>
  <c r="D326" i="40"/>
  <c r="E326" i="40"/>
  <c r="F326" i="40"/>
  <c r="G326" i="40"/>
  <c r="H326" i="40"/>
  <c r="I326" i="40"/>
  <c r="J326" i="40"/>
  <c r="A327" i="40"/>
  <c r="B327" i="40"/>
  <c r="C327" i="40"/>
  <c r="D327" i="40"/>
  <c r="E327" i="40"/>
  <c r="F327" i="40"/>
  <c r="G327" i="40"/>
  <c r="H327" i="40"/>
  <c r="I327" i="40"/>
  <c r="J327" i="40"/>
  <c r="A328" i="40"/>
  <c r="B328" i="40"/>
  <c r="C328" i="40"/>
  <c r="D328" i="40"/>
  <c r="E328" i="40"/>
  <c r="F328" i="40"/>
  <c r="G328" i="40"/>
  <c r="H328" i="40"/>
  <c r="I328" i="40"/>
  <c r="J328" i="40"/>
  <c r="A329" i="40"/>
  <c r="B329" i="40"/>
  <c r="C329" i="40"/>
  <c r="D329" i="40"/>
  <c r="E329" i="40"/>
  <c r="F329" i="40"/>
  <c r="G329" i="40"/>
  <c r="H329" i="40"/>
  <c r="I329" i="40"/>
  <c r="J329" i="40"/>
  <c r="A330" i="40"/>
  <c r="B330" i="40"/>
  <c r="C330" i="40"/>
  <c r="D330" i="40"/>
  <c r="E330" i="40"/>
  <c r="F330" i="40"/>
  <c r="G330" i="40"/>
  <c r="H330" i="40"/>
  <c r="I330" i="40"/>
  <c r="J330" i="40"/>
  <c r="A331" i="40"/>
  <c r="B331" i="40"/>
  <c r="C331" i="40"/>
  <c r="D331" i="40"/>
  <c r="E331" i="40"/>
  <c r="F331" i="40"/>
  <c r="G331" i="40"/>
  <c r="H331" i="40"/>
  <c r="I331" i="40"/>
  <c r="J331" i="40"/>
  <c r="A332" i="40"/>
  <c r="B332" i="40"/>
  <c r="C332" i="40"/>
  <c r="D332" i="40"/>
  <c r="E332" i="40"/>
  <c r="F332" i="40"/>
  <c r="G332" i="40"/>
  <c r="H332" i="40"/>
  <c r="I332" i="40"/>
  <c r="J332" i="40"/>
  <c r="A333" i="40"/>
  <c r="B333" i="40"/>
  <c r="C333" i="40"/>
  <c r="D333" i="40"/>
  <c r="E333" i="40"/>
  <c r="F333" i="40"/>
  <c r="G333" i="40"/>
  <c r="H333" i="40"/>
  <c r="I333" i="40"/>
  <c r="J333" i="40"/>
  <c r="A334" i="40"/>
  <c r="B334" i="40"/>
  <c r="C334" i="40"/>
  <c r="D334" i="40"/>
  <c r="E334" i="40"/>
  <c r="F334" i="40"/>
  <c r="G334" i="40"/>
  <c r="H334" i="40"/>
  <c r="I334" i="40"/>
  <c r="J334" i="40"/>
  <c r="A335" i="40"/>
  <c r="B335" i="40"/>
  <c r="C335" i="40"/>
  <c r="D335" i="40"/>
  <c r="E335" i="40"/>
  <c r="F335" i="40"/>
  <c r="G335" i="40"/>
  <c r="H335" i="40"/>
  <c r="I335" i="40"/>
  <c r="J335" i="40"/>
  <c r="A336" i="40"/>
  <c r="B336" i="40"/>
  <c r="C336" i="40"/>
  <c r="D336" i="40"/>
  <c r="E336" i="40"/>
  <c r="F336" i="40"/>
  <c r="G336" i="40"/>
  <c r="H336" i="40"/>
  <c r="I336" i="40"/>
  <c r="J336" i="40"/>
  <c r="A337" i="40"/>
  <c r="B337" i="40"/>
  <c r="C337" i="40"/>
  <c r="D337" i="40"/>
  <c r="E337" i="40"/>
  <c r="F337" i="40"/>
  <c r="G337" i="40"/>
  <c r="H337" i="40"/>
  <c r="I337" i="40"/>
  <c r="J337" i="40"/>
  <c r="A338" i="40"/>
  <c r="B338" i="40"/>
  <c r="C338" i="40"/>
  <c r="D338" i="40"/>
  <c r="E338" i="40"/>
  <c r="F338" i="40"/>
  <c r="G338" i="40"/>
  <c r="H338" i="40"/>
  <c r="I338" i="40"/>
  <c r="J338" i="40"/>
  <c r="A339" i="40"/>
  <c r="B339" i="40"/>
  <c r="C339" i="40"/>
  <c r="D339" i="40"/>
  <c r="E339" i="40"/>
  <c r="F339" i="40"/>
  <c r="G339" i="40"/>
  <c r="H339" i="40"/>
  <c r="I339" i="40"/>
  <c r="J339" i="40"/>
  <c r="A340" i="40"/>
  <c r="B340" i="40"/>
  <c r="C340" i="40"/>
  <c r="D340" i="40"/>
  <c r="E340" i="40"/>
  <c r="F340" i="40"/>
  <c r="G340" i="40"/>
  <c r="H340" i="40"/>
  <c r="I340" i="40"/>
  <c r="J340" i="40"/>
  <c r="A341" i="40"/>
  <c r="B341" i="40"/>
  <c r="C341" i="40"/>
  <c r="D341" i="40"/>
  <c r="E341" i="40"/>
  <c r="F341" i="40"/>
  <c r="G341" i="40"/>
  <c r="H341" i="40"/>
  <c r="I341" i="40"/>
  <c r="J341" i="40"/>
  <c r="A342" i="40"/>
  <c r="B342" i="40"/>
  <c r="C342" i="40"/>
  <c r="D342" i="40"/>
  <c r="E342" i="40"/>
  <c r="F342" i="40"/>
  <c r="G342" i="40"/>
  <c r="H342" i="40"/>
  <c r="I342" i="40"/>
  <c r="J342" i="40"/>
  <c r="A343" i="40"/>
  <c r="B343" i="40"/>
  <c r="C343" i="40"/>
  <c r="D343" i="40"/>
  <c r="E343" i="40"/>
  <c r="F343" i="40"/>
  <c r="G343" i="40"/>
  <c r="H343" i="40"/>
  <c r="I343" i="40"/>
  <c r="J343" i="40"/>
  <c r="A344" i="40"/>
  <c r="B344" i="40"/>
  <c r="C344" i="40"/>
  <c r="D344" i="40"/>
  <c r="E344" i="40"/>
  <c r="F344" i="40"/>
  <c r="G344" i="40"/>
  <c r="H344" i="40"/>
  <c r="I344" i="40"/>
  <c r="J344" i="40"/>
  <c r="A345" i="40"/>
  <c r="B345" i="40"/>
  <c r="C345" i="40"/>
  <c r="D345" i="40"/>
  <c r="E345" i="40"/>
  <c r="F345" i="40"/>
  <c r="G345" i="40"/>
  <c r="H345" i="40"/>
  <c r="I345" i="40"/>
  <c r="J345" i="40"/>
  <c r="A346" i="40"/>
  <c r="B346" i="40"/>
  <c r="C346" i="40"/>
  <c r="D346" i="40"/>
  <c r="E346" i="40"/>
  <c r="F346" i="40"/>
  <c r="G346" i="40"/>
  <c r="H346" i="40"/>
  <c r="I346" i="40"/>
  <c r="J346" i="40"/>
  <c r="A347" i="40"/>
  <c r="B347" i="40"/>
  <c r="C347" i="40"/>
  <c r="D347" i="40"/>
  <c r="E347" i="40"/>
  <c r="F347" i="40"/>
  <c r="G347" i="40"/>
  <c r="H347" i="40"/>
  <c r="I347" i="40"/>
  <c r="J347" i="40"/>
  <c r="A348" i="40"/>
  <c r="B348" i="40"/>
  <c r="C348" i="40"/>
  <c r="D348" i="40"/>
  <c r="E348" i="40"/>
  <c r="F348" i="40"/>
  <c r="G348" i="40"/>
  <c r="H348" i="40"/>
  <c r="I348" i="40"/>
  <c r="J348" i="40"/>
  <c r="A349" i="40"/>
  <c r="B349" i="40"/>
  <c r="C349" i="40"/>
  <c r="D349" i="40"/>
  <c r="E349" i="40"/>
  <c r="F349" i="40"/>
  <c r="G349" i="40"/>
  <c r="H349" i="40"/>
  <c r="I349" i="40"/>
  <c r="J349" i="40"/>
  <c r="A350" i="40"/>
  <c r="B350" i="40"/>
  <c r="C350" i="40"/>
  <c r="D350" i="40"/>
  <c r="E350" i="40"/>
  <c r="F350" i="40"/>
  <c r="G350" i="40"/>
  <c r="H350" i="40"/>
  <c r="I350" i="40"/>
  <c r="J350" i="40"/>
  <c r="A351" i="40"/>
  <c r="B351" i="40"/>
  <c r="C351" i="40"/>
  <c r="D351" i="40"/>
  <c r="E351" i="40"/>
  <c r="F351" i="40"/>
  <c r="G351" i="40"/>
  <c r="H351" i="40"/>
  <c r="I351" i="40"/>
  <c r="J351" i="40"/>
  <c r="A352" i="40"/>
  <c r="B352" i="40"/>
  <c r="C352" i="40"/>
  <c r="D352" i="40"/>
  <c r="E352" i="40"/>
  <c r="F352" i="40"/>
  <c r="G352" i="40"/>
  <c r="H352" i="40"/>
  <c r="I352" i="40"/>
  <c r="J352" i="40"/>
  <c r="A353" i="40"/>
  <c r="B353" i="40"/>
  <c r="C353" i="40"/>
  <c r="D353" i="40"/>
  <c r="E353" i="40"/>
  <c r="F353" i="40"/>
  <c r="G353" i="40"/>
  <c r="H353" i="40"/>
  <c r="I353" i="40"/>
  <c r="J353" i="40"/>
  <c r="A354" i="40"/>
  <c r="B354" i="40"/>
  <c r="C354" i="40"/>
  <c r="D354" i="40"/>
  <c r="E354" i="40"/>
  <c r="F354" i="40"/>
  <c r="G354" i="40"/>
  <c r="H354" i="40"/>
  <c r="I354" i="40"/>
  <c r="J354" i="40"/>
  <c r="A355" i="40"/>
  <c r="B355" i="40"/>
  <c r="C355" i="40"/>
  <c r="D355" i="40"/>
  <c r="E355" i="40"/>
  <c r="F355" i="40"/>
  <c r="G355" i="40"/>
  <c r="H355" i="40"/>
  <c r="I355" i="40"/>
  <c r="J355" i="40"/>
  <c r="A356" i="40"/>
  <c r="B356" i="40"/>
  <c r="C356" i="40"/>
  <c r="D356" i="40"/>
  <c r="E356" i="40"/>
  <c r="F356" i="40"/>
  <c r="G356" i="40"/>
  <c r="H356" i="40"/>
  <c r="I356" i="40"/>
  <c r="J356" i="40"/>
  <c r="A357" i="40"/>
  <c r="B357" i="40"/>
  <c r="C357" i="40"/>
  <c r="D357" i="40"/>
  <c r="E357" i="40"/>
  <c r="F357" i="40"/>
  <c r="G357" i="40"/>
  <c r="H357" i="40"/>
  <c r="I357" i="40"/>
  <c r="J357" i="40"/>
  <c r="A358" i="40"/>
  <c r="B358" i="40"/>
  <c r="C358" i="40"/>
  <c r="D358" i="40"/>
  <c r="E358" i="40"/>
  <c r="F358" i="40"/>
  <c r="G358" i="40"/>
  <c r="H358" i="40"/>
  <c r="I358" i="40"/>
  <c r="J358" i="40"/>
  <c r="A359" i="40"/>
  <c r="B359" i="40"/>
  <c r="C359" i="40"/>
  <c r="D359" i="40"/>
  <c r="E359" i="40"/>
  <c r="F359" i="40"/>
  <c r="G359" i="40"/>
  <c r="H359" i="40"/>
  <c r="I359" i="40"/>
  <c r="J359" i="40"/>
  <c r="A360" i="40"/>
  <c r="B360" i="40"/>
  <c r="C360" i="40"/>
  <c r="D360" i="40"/>
  <c r="E360" i="40"/>
  <c r="F360" i="40"/>
  <c r="G360" i="40"/>
  <c r="H360" i="40"/>
  <c r="I360" i="40"/>
  <c r="J360" i="40"/>
  <c r="A361" i="40"/>
  <c r="B361" i="40"/>
  <c r="C361" i="40"/>
  <c r="D361" i="40"/>
  <c r="E361" i="40"/>
  <c r="F361" i="40"/>
  <c r="G361" i="40"/>
  <c r="H361" i="40"/>
  <c r="I361" i="40"/>
  <c r="J361" i="40"/>
  <c r="A362" i="40"/>
  <c r="B362" i="40"/>
  <c r="C362" i="40"/>
  <c r="D362" i="40"/>
  <c r="E362" i="40"/>
  <c r="F362" i="40"/>
  <c r="G362" i="40"/>
  <c r="H362" i="40"/>
  <c r="I362" i="40"/>
  <c r="J362" i="40"/>
  <c r="A363" i="40"/>
  <c r="B363" i="40"/>
  <c r="C363" i="40"/>
  <c r="D363" i="40"/>
  <c r="E363" i="40"/>
  <c r="F363" i="40"/>
  <c r="G363" i="40"/>
  <c r="H363" i="40"/>
  <c r="I363" i="40"/>
  <c r="J363" i="40"/>
  <c r="A364" i="40"/>
  <c r="B364" i="40"/>
  <c r="C364" i="40"/>
  <c r="D364" i="40"/>
  <c r="E364" i="40"/>
  <c r="F364" i="40"/>
  <c r="G364" i="40"/>
  <c r="H364" i="40"/>
  <c r="I364" i="40"/>
  <c r="J364" i="40"/>
  <c r="A365" i="40"/>
  <c r="B365" i="40"/>
  <c r="C365" i="40"/>
  <c r="D365" i="40"/>
  <c r="E365" i="40"/>
  <c r="F365" i="40"/>
  <c r="G365" i="40"/>
  <c r="H365" i="40"/>
  <c r="I365" i="40"/>
  <c r="J365" i="40"/>
  <c r="A366" i="40"/>
  <c r="B366" i="40"/>
  <c r="C366" i="40"/>
  <c r="D366" i="40"/>
  <c r="E366" i="40"/>
  <c r="F366" i="40"/>
  <c r="G366" i="40"/>
  <c r="H366" i="40"/>
  <c r="I366" i="40"/>
  <c r="J366" i="40"/>
  <c r="A367" i="40"/>
  <c r="B367" i="40"/>
  <c r="C367" i="40"/>
  <c r="D367" i="40"/>
  <c r="E367" i="40"/>
  <c r="F367" i="40"/>
  <c r="G367" i="40"/>
  <c r="H367" i="40"/>
  <c r="I367" i="40"/>
  <c r="J367" i="40"/>
  <c r="A368" i="40"/>
  <c r="B368" i="40"/>
  <c r="C368" i="40"/>
  <c r="D368" i="40"/>
  <c r="E368" i="40"/>
  <c r="F368" i="40"/>
  <c r="G368" i="40"/>
  <c r="H368" i="40"/>
  <c r="I368" i="40"/>
  <c r="J368" i="40"/>
  <c r="A369" i="40"/>
  <c r="B369" i="40"/>
  <c r="C369" i="40"/>
  <c r="D369" i="40"/>
  <c r="E369" i="40"/>
  <c r="F369" i="40"/>
  <c r="G369" i="40"/>
  <c r="H369" i="40"/>
  <c r="I369" i="40"/>
  <c r="J369" i="40"/>
  <c r="A370" i="40"/>
  <c r="B370" i="40"/>
  <c r="C370" i="40"/>
  <c r="D370" i="40"/>
  <c r="E370" i="40"/>
  <c r="F370" i="40"/>
  <c r="G370" i="40"/>
  <c r="H370" i="40"/>
  <c r="I370" i="40"/>
  <c r="J370" i="40"/>
  <c r="A371" i="40"/>
  <c r="B371" i="40"/>
  <c r="C371" i="40"/>
  <c r="D371" i="40"/>
  <c r="E371" i="40"/>
  <c r="F371" i="40"/>
  <c r="G371" i="40"/>
  <c r="H371" i="40"/>
  <c r="I371" i="40"/>
  <c r="J371" i="40"/>
  <c r="A372" i="40"/>
  <c r="B372" i="40"/>
  <c r="C372" i="40"/>
  <c r="D372" i="40"/>
  <c r="E372" i="40"/>
  <c r="F372" i="40"/>
  <c r="G372" i="40"/>
  <c r="H372" i="40"/>
  <c r="I372" i="40"/>
  <c r="J372" i="40"/>
  <c r="A373" i="40"/>
  <c r="B373" i="40"/>
  <c r="C373" i="40"/>
  <c r="D373" i="40"/>
  <c r="E373" i="40"/>
  <c r="F373" i="40"/>
  <c r="G373" i="40"/>
  <c r="H373" i="40"/>
  <c r="I373" i="40"/>
  <c r="J373" i="40"/>
  <c r="A374" i="40"/>
  <c r="B374" i="40"/>
  <c r="C374" i="40"/>
  <c r="D374" i="40"/>
  <c r="E374" i="40"/>
  <c r="F374" i="40"/>
  <c r="G374" i="40"/>
  <c r="H374" i="40"/>
  <c r="I374" i="40"/>
  <c r="J374" i="40"/>
  <c r="A375" i="40"/>
  <c r="B375" i="40"/>
  <c r="C375" i="40"/>
  <c r="D375" i="40"/>
  <c r="E375" i="40"/>
  <c r="F375" i="40"/>
  <c r="G375" i="40"/>
  <c r="H375" i="40"/>
  <c r="I375" i="40"/>
  <c r="J375" i="40"/>
  <c r="A376" i="40"/>
  <c r="B376" i="40"/>
  <c r="C376" i="40"/>
  <c r="D376" i="40"/>
  <c r="E376" i="40"/>
  <c r="F376" i="40"/>
  <c r="G376" i="40"/>
  <c r="H376" i="40"/>
  <c r="I376" i="40"/>
  <c r="J376" i="40"/>
  <c r="A377" i="40"/>
  <c r="B377" i="40"/>
  <c r="C377" i="40"/>
  <c r="D377" i="40"/>
  <c r="E377" i="40"/>
  <c r="F377" i="40"/>
  <c r="G377" i="40"/>
  <c r="H377" i="40"/>
  <c r="I377" i="40"/>
  <c r="J377" i="40"/>
  <c r="A378" i="40"/>
  <c r="B378" i="40"/>
  <c r="C378" i="40"/>
  <c r="D378" i="40"/>
  <c r="E378" i="40"/>
  <c r="F378" i="40"/>
  <c r="G378" i="40"/>
  <c r="H378" i="40"/>
  <c r="I378" i="40"/>
  <c r="J378" i="40"/>
  <c r="A379" i="40"/>
  <c r="B379" i="40"/>
  <c r="C379" i="40"/>
  <c r="D379" i="40"/>
  <c r="E379" i="40"/>
  <c r="F379" i="40"/>
  <c r="G379" i="40"/>
  <c r="H379" i="40"/>
  <c r="I379" i="40"/>
  <c r="J379" i="40"/>
  <c r="A380" i="40"/>
  <c r="B380" i="40"/>
  <c r="C380" i="40"/>
  <c r="D380" i="40"/>
  <c r="E380" i="40"/>
  <c r="F380" i="40"/>
  <c r="G380" i="40"/>
  <c r="H380" i="40"/>
  <c r="I380" i="40"/>
  <c r="J380" i="40"/>
  <c r="A381" i="40"/>
  <c r="B381" i="40"/>
  <c r="C381" i="40"/>
  <c r="D381" i="40"/>
  <c r="E381" i="40"/>
  <c r="F381" i="40"/>
  <c r="G381" i="40"/>
  <c r="H381" i="40"/>
  <c r="I381" i="40"/>
  <c r="J381" i="40"/>
  <c r="A382" i="40"/>
  <c r="B382" i="40"/>
  <c r="C382" i="40"/>
  <c r="D382" i="40"/>
  <c r="E382" i="40"/>
  <c r="F382" i="40"/>
  <c r="G382" i="40"/>
  <c r="H382" i="40"/>
  <c r="I382" i="40"/>
  <c r="J382" i="40"/>
  <c r="A383" i="40"/>
  <c r="B383" i="40"/>
  <c r="C383" i="40"/>
  <c r="D383" i="40"/>
  <c r="E383" i="40"/>
  <c r="F383" i="40"/>
  <c r="G383" i="40"/>
  <c r="H383" i="40"/>
  <c r="I383" i="40"/>
  <c r="J383" i="40"/>
  <c r="A384" i="40"/>
  <c r="B384" i="40"/>
  <c r="C384" i="40"/>
  <c r="D384" i="40"/>
  <c r="E384" i="40"/>
  <c r="F384" i="40"/>
  <c r="G384" i="40"/>
  <c r="H384" i="40"/>
  <c r="I384" i="40"/>
  <c r="J384" i="40"/>
  <c r="A385" i="40"/>
  <c r="B385" i="40"/>
  <c r="C385" i="40"/>
  <c r="D385" i="40"/>
  <c r="E385" i="40"/>
  <c r="F385" i="40"/>
  <c r="G385" i="40"/>
  <c r="H385" i="40"/>
  <c r="I385" i="40"/>
  <c r="J385" i="40"/>
  <c r="A386" i="40"/>
  <c r="B386" i="40"/>
  <c r="C386" i="40"/>
  <c r="D386" i="40"/>
  <c r="E386" i="40"/>
  <c r="F386" i="40"/>
  <c r="G386" i="40"/>
  <c r="H386" i="40"/>
  <c r="I386" i="40"/>
  <c r="J386" i="40"/>
  <c r="A387" i="40"/>
  <c r="B387" i="40"/>
  <c r="C387" i="40"/>
  <c r="D387" i="40"/>
  <c r="E387" i="40"/>
  <c r="F387" i="40"/>
  <c r="G387" i="40"/>
  <c r="H387" i="40"/>
  <c r="I387" i="40"/>
  <c r="J387" i="40"/>
  <c r="A388" i="40"/>
  <c r="B388" i="40"/>
  <c r="C388" i="40"/>
  <c r="D388" i="40"/>
  <c r="E388" i="40"/>
  <c r="F388" i="40"/>
  <c r="G388" i="40"/>
  <c r="H388" i="40"/>
  <c r="I388" i="40"/>
  <c r="J388" i="40"/>
  <c r="A389" i="40"/>
  <c r="B389" i="40"/>
  <c r="C389" i="40"/>
  <c r="D389" i="40"/>
  <c r="E389" i="40"/>
  <c r="F389" i="40"/>
  <c r="G389" i="40"/>
  <c r="H389" i="40"/>
  <c r="I389" i="40"/>
  <c r="J389" i="40"/>
  <c r="A390" i="40"/>
  <c r="B390" i="40"/>
  <c r="C390" i="40"/>
  <c r="D390" i="40"/>
  <c r="E390" i="40"/>
  <c r="F390" i="40"/>
  <c r="G390" i="40"/>
  <c r="H390" i="40"/>
  <c r="I390" i="40"/>
  <c r="J390" i="40"/>
  <c r="A391" i="40"/>
  <c r="B391" i="40"/>
  <c r="C391" i="40"/>
  <c r="D391" i="40"/>
  <c r="E391" i="40"/>
  <c r="F391" i="40"/>
  <c r="G391" i="40"/>
  <c r="H391" i="40"/>
  <c r="I391" i="40"/>
  <c r="J391" i="40"/>
  <c r="A392" i="40"/>
  <c r="B392" i="40"/>
  <c r="C392" i="40"/>
  <c r="D392" i="40"/>
  <c r="E392" i="40"/>
  <c r="F392" i="40"/>
  <c r="G392" i="40"/>
  <c r="H392" i="40"/>
  <c r="I392" i="40"/>
  <c r="J392" i="40"/>
  <c r="A393" i="40"/>
  <c r="B393" i="40"/>
  <c r="C393" i="40"/>
  <c r="D393" i="40"/>
  <c r="E393" i="40"/>
  <c r="F393" i="40"/>
  <c r="G393" i="40"/>
  <c r="H393" i="40"/>
  <c r="I393" i="40"/>
  <c r="J393" i="40"/>
  <c r="A394" i="40"/>
  <c r="B394" i="40"/>
  <c r="C394" i="40"/>
  <c r="D394" i="40"/>
  <c r="E394" i="40"/>
  <c r="F394" i="40"/>
  <c r="G394" i="40"/>
  <c r="H394" i="40"/>
  <c r="I394" i="40"/>
  <c r="J394" i="40"/>
  <c r="A395" i="40"/>
  <c r="B395" i="40"/>
  <c r="C395" i="40"/>
  <c r="D395" i="40"/>
  <c r="E395" i="40"/>
  <c r="F395" i="40"/>
  <c r="G395" i="40"/>
  <c r="H395" i="40"/>
  <c r="I395" i="40"/>
  <c r="J395" i="40"/>
  <c r="A396" i="40"/>
  <c r="B396" i="40"/>
  <c r="C396" i="40"/>
  <c r="D396" i="40"/>
  <c r="E396" i="40"/>
  <c r="F396" i="40"/>
  <c r="G396" i="40"/>
  <c r="H396" i="40"/>
  <c r="I396" i="40"/>
  <c r="J396" i="40"/>
  <c r="A397" i="40"/>
  <c r="B397" i="40"/>
  <c r="C397" i="40"/>
  <c r="D397" i="40"/>
  <c r="E397" i="40"/>
  <c r="F397" i="40"/>
  <c r="G397" i="40"/>
  <c r="H397" i="40"/>
  <c r="I397" i="40"/>
  <c r="J397" i="40"/>
  <c r="A398" i="40"/>
  <c r="B398" i="40"/>
  <c r="C398" i="40"/>
  <c r="D398" i="40"/>
  <c r="E398" i="40"/>
  <c r="F398" i="40"/>
  <c r="G398" i="40"/>
  <c r="H398" i="40"/>
  <c r="I398" i="40"/>
  <c r="J398" i="40"/>
  <c r="A399" i="40"/>
  <c r="B399" i="40"/>
  <c r="C399" i="40"/>
  <c r="D399" i="40"/>
  <c r="E399" i="40"/>
  <c r="F399" i="40"/>
  <c r="G399" i="40"/>
  <c r="H399" i="40"/>
  <c r="I399" i="40"/>
  <c r="J399" i="40"/>
  <c r="A400" i="40"/>
  <c r="B400" i="40"/>
  <c r="C400" i="40"/>
  <c r="D400" i="40"/>
  <c r="E400" i="40"/>
  <c r="F400" i="40"/>
  <c r="G400" i="40"/>
  <c r="H400" i="40"/>
  <c r="I400" i="40"/>
  <c r="J400" i="40"/>
  <c r="A401" i="40"/>
  <c r="B401" i="40"/>
  <c r="C401" i="40"/>
  <c r="D401" i="40"/>
  <c r="E401" i="40"/>
  <c r="F401" i="40"/>
  <c r="G401" i="40"/>
  <c r="H401" i="40"/>
  <c r="I401" i="40"/>
  <c r="J401" i="40"/>
  <c r="A402" i="40"/>
  <c r="B402" i="40"/>
  <c r="C402" i="40"/>
  <c r="D402" i="40"/>
  <c r="E402" i="40"/>
  <c r="F402" i="40"/>
  <c r="G402" i="40"/>
  <c r="H402" i="40"/>
  <c r="I402" i="40"/>
  <c r="J402" i="40"/>
  <c r="A403" i="40"/>
  <c r="B403" i="40"/>
  <c r="C403" i="40"/>
  <c r="D403" i="40"/>
  <c r="E403" i="40"/>
  <c r="F403" i="40"/>
  <c r="G403" i="40"/>
  <c r="H403" i="40"/>
  <c r="I403" i="40"/>
  <c r="J403" i="40"/>
  <c r="A404" i="40"/>
  <c r="B404" i="40"/>
  <c r="C404" i="40"/>
  <c r="D404" i="40"/>
  <c r="E404" i="40"/>
  <c r="F404" i="40"/>
  <c r="G404" i="40"/>
  <c r="H404" i="40"/>
  <c r="I404" i="40"/>
  <c r="J404" i="40"/>
  <c r="A405" i="40"/>
  <c r="B405" i="40"/>
  <c r="C405" i="40"/>
  <c r="D405" i="40"/>
  <c r="E405" i="40"/>
  <c r="F405" i="40"/>
  <c r="G405" i="40"/>
  <c r="H405" i="40"/>
  <c r="I405" i="40"/>
  <c r="J405" i="40"/>
  <c r="A406" i="40"/>
  <c r="B406" i="40"/>
  <c r="C406" i="40"/>
  <c r="D406" i="40"/>
  <c r="E406" i="40"/>
  <c r="F406" i="40"/>
  <c r="G406" i="40"/>
  <c r="H406" i="40"/>
  <c r="I406" i="40"/>
  <c r="J406" i="40"/>
  <c r="A407" i="40"/>
  <c r="B407" i="40"/>
  <c r="C407" i="40"/>
  <c r="D407" i="40"/>
  <c r="E407" i="40"/>
  <c r="F407" i="40"/>
  <c r="G407" i="40"/>
  <c r="H407" i="40"/>
  <c r="I407" i="40"/>
  <c r="J407" i="40"/>
  <c r="A408" i="40"/>
  <c r="B408" i="40"/>
  <c r="C408" i="40"/>
  <c r="D408" i="40"/>
  <c r="E408" i="40"/>
  <c r="F408" i="40"/>
  <c r="G408" i="40"/>
  <c r="H408" i="40"/>
  <c r="I408" i="40"/>
  <c r="J408" i="40"/>
  <c r="A409" i="40"/>
  <c r="B409" i="40"/>
  <c r="C409" i="40"/>
  <c r="D409" i="40"/>
  <c r="E409" i="40"/>
  <c r="F409" i="40"/>
  <c r="G409" i="40"/>
  <c r="H409" i="40"/>
  <c r="I409" i="40"/>
  <c r="J409" i="40"/>
  <c r="A410" i="40"/>
  <c r="B410" i="40"/>
  <c r="C410" i="40"/>
  <c r="D410" i="40"/>
  <c r="E410" i="40"/>
  <c r="F410" i="40"/>
  <c r="G410" i="40"/>
  <c r="H410" i="40"/>
  <c r="I410" i="40"/>
  <c r="J410" i="40"/>
  <c r="A411" i="40"/>
  <c r="B411" i="40"/>
  <c r="C411" i="40"/>
  <c r="D411" i="40"/>
  <c r="E411" i="40"/>
  <c r="F411" i="40"/>
  <c r="G411" i="40"/>
  <c r="H411" i="40"/>
  <c r="I411" i="40"/>
  <c r="J411" i="40"/>
  <c r="A412" i="40"/>
  <c r="B412" i="40"/>
  <c r="C412" i="40"/>
  <c r="D412" i="40"/>
  <c r="E412" i="40"/>
  <c r="F412" i="40"/>
  <c r="G412" i="40"/>
  <c r="H412" i="40"/>
  <c r="I412" i="40"/>
  <c r="J412" i="40"/>
  <c r="A413" i="40"/>
  <c r="B413" i="40"/>
  <c r="C413" i="40"/>
  <c r="D413" i="40"/>
  <c r="E413" i="40"/>
  <c r="F413" i="40"/>
  <c r="G413" i="40"/>
  <c r="H413" i="40"/>
  <c r="I413" i="40"/>
  <c r="J413" i="40"/>
  <c r="A414" i="40"/>
  <c r="B414" i="40"/>
  <c r="C414" i="40"/>
  <c r="D414" i="40"/>
  <c r="E414" i="40"/>
  <c r="F414" i="40"/>
  <c r="G414" i="40"/>
  <c r="H414" i="40"/>
  <c r="I414" i="40"/>
  <c r="J414" i="40"/>
  <c r="A415" i="40"/>
  <c r="B415" i="40"/>
  <c r="C415" i="40"/>
  <c r="D415" i="40"/>
  <c r="E415" i="40"/>
  <c r="F415" i="40"/>
  <c r="G415" i="40"/>
  <c r="H415" i="40"/>
  <c r="I415" i="40"/>
  <c r="J415" i="40"/>
  <c r="A416" i="40"/>
  <c r="B416" i="40"/>
  <c r="C416" i="40"/>
  <c r="D416" i="40"/>
  <c r="E416" i="40"/>
  <c r="F416" i="40"/>
  <c r="G416" i="40"/>
  <c r="H416" i="40"/>
  <c r="I416" i="40"/>
  <c r="J416" i="40"/>
  <c r="A417" i="40"/>
  <c r="B417" i="40"/>
  <c r="C417" i="40"/>
  <c r="D417" i="40"/>
  <c r="E417" i="40"/>
  <c r="F417" i="40"/>
  <c r="G417" i="40"/>
  <c r="H417" i="40"/>
  <c r="I417" i="40"/>
  <c r="J417" i="40"/>
  <c r="A418" i="40"/>
  <c r="B418" i="40"/>
  <c r="C418" i="40"/>
  <c r="D418" i="40"/>
  <c r="E418" i="40"/>
  <c r="F418" i="40"/>
  <c r="G418" i="40"/>
  <c r="H418" i="40"/>
  <c r="I418" i="40"/>
  <c r="J418" i="40"/>
  <c r="A419" i="40"/>
  <c r="B419" i="40"/>
  <c r="C419" i="40"/>
  <c r="D419" i="40"/>
  <c r="E419" i="40"/>
  <c r="F419" i="40"/>
  <c r="G419" i="40"/>
  <c r="H419" i="40"/>
  <c r="I419" i="40"/>
  <c r="J419" i="40"/>
  <c r="A420" i="40"/>
  <c r="B420" i="40"/>
  <c r="C420" i="40"/>
  <c r="D420" i="40"/>
  <c r="E420" i="40"/>
  <c r="F420" i="40"/>
  <c r="G420" i="40"/>
  <c r="H420" i="40"/>
  <c r="I420" i="40"/>
  <c r="J420" i="40"/>
  <c r="A421" i="40"/>
  <c r="B421" i="40"/>
  <c r="C421" i="40"/>
  <c r="D421" i="40"/>
  <c r="E421" i="40"/>
  <c r="F421" i="40"/>
  <c r="G421" i="40"/>
  <c r="H421" i="40"/>
  <c r="I421" i="40"/>
  <c r="J421" i="40"/>
  <c r="A422" i="40"/>
  <c r="B422" i="40"/>
  <c r="C422" i="40"/>
  <c r="D422" i="40"/>
  <c r="E422" i="40"/>
  <c r="F422" i="40"/>
  <c r="G422" i="40"/>
  <c r="H422" i="40"/>
  <c r="I422" i="40"/>
  <c r="J422" i="40"/>
  <c r="A423" i="40"/>
  <c r="B423" i="40"/>
  <c r="C423" i="40"/>
  <c r="D423" i="40"/>
  <c r="E423" i="40"/>
  <c r="F423" i="40"/>
  <c r="G423" i="40"/>
  <c r="H423" i="40"/>
  <c r="I423" i="40"/>
  <c r="J423" i="40"/>
  <c r="A424" i="40"/>
  <c r="B424" i="40"/>
  <c r="C424" i="40"/>
  <c r="D424" i="40"/>
  <c r="E424" i="40"/>
  <c r="F424" i="40"/>
  <c r="G424" i="40"/>
  <c r="H424" i="40"/>
  <c r="I424" i="40"/>
  <c r="J424" i="40"/>
  <c r="A425" i="40"/>
  <c r="B425" i="40"/>
  <c r="C425" i="40"/>
  <c r="D425" i="40"/>
  <c r="E425" i="40"/>
  <c r="F425" i="40"/>
  <c r="G425" i="40"/>
  <c r="H425" i="40"/>
  <c r="I425" i="40"/>
  <c r="J425" i="40"/>
  <c r="A426" i="40"/>
  <c r="B426" i="40"/>
  <c r="C426" i="40"/>
  <c r="D426" i="40"/>
  <c r="E426" i="40"/>
  <c r="F426" i="40"/>
  <c r="G426" i="40"/>
  <c r="H426" i="40"/>
  <c r="I426" i="40"/>
  <c r="J426" i="40"/>
  <c r="A427" i="40"/>
  <c r="B427" i="40"/>
  <c r="C427" i="40"/>
  <c r="D427" i="40"/>
  <c r="E427" i="40"/>
  <c r="F427" i="40"/>
  <c r="G427" i="40"/>
  <c r="H427" i="40"/>
  <c r="I427" i="40"/>
  <c r="J427" i="40"/>
  <c r="A428" i="40"/>
  <c r="B428" i="40"/>
  <c r="C428" i="40"/>
  <c r="D428" i="40"/>
  <c r="E428" i="40"/>
  <c r="F428" i="40"/>
  <c r="G428" i="40"/>
  <c r="H428" i="40"/>
  <c r="I428" i="40"/>
  <c r="J428" i="40"/>
  <c r="A429" i="40"/>
  <c r="B429" i="40"/>
  <c r="C429" i="40"/>
  <c r="D429" i="40"/>
  <c r="E429" i="40"/>
  <c r="F429" i="40"/>
  <c r="G429" i="40"/>
  <c r="H429" i="40"/>
  <c r="I429" i="40"/>
  <c r="J429" i="40"/>
  <c r="A430" i="40"/>
  <c r="B430" i="40"/>
  <c r="C430" i="40"/>
  <c r="D430" i="40"/>
  <c r="E430" i="40"/>
  <c r="F430" i="40"/>
  <c r="G430" i="40"/>
  <c r="H430" i="40"/>
  <c r="I430" i="40"/>
  <c r="J430" i="40"/>
  <c r="A431" i="40"/>
  <c r="B431" i="40"/>
  <c r="C431" i="40"/>
  <c r="D431" i="40"/>
  <c r="E431" i="40"/>
  <c r="F431" i="40"/>
  <c r="G431" i="40"/>
  <c r="H431" i="40"/>
  <c r="I431" i="40"/>
  <c r="J431" i="40"/>
  <c r="A432" i="40"/>
  <c r="B432" i="40"/>
  <c r="C432" i="40"/>
  <c r="D432" i="40"/>
  <c r="E432" i="40"/>
  <c r="F432" i="40"/>
  <c r="G432" i="40"/>
  <c r="H432" i="40"/>
  <c r="I432" i="40"/>
  <c r="J432" i="40"/>
  <c r="A433" i="40"/>
  <c r="B433" i="40"/>
  <c r="C433" i="40"/>
  <c r="D433" i="40"/>
  <c r="E433" i="40"/>
  <c r="F433" i="40"/>
  <c r="G433" i="40"/>
  <c r="H433" i="40"/>
  <c r="I433" i="40"/>
  <c r="J433" i="40"/>
  <c r="A434" i="40"/>
  <c r="B434" i="40"/>
  <c r="C434" i="40"/>
  <c r="D434" i="40"/>
  <c r="E434" i="40"/>
  <c r="F434" i="40"/>
  <c r="G434" i="40"/>
  <c r="H434" i="40"/>
  <c r="I434" i="40"/>
  <c r="J434" i="40"/>
  <c r="A435" i="40"/>
  <c r="B435" i="40"/>
  <c r="C435" i="40"/>
  <c r="D435" i="40"/>
  <c r="E435" i="40"/>
  <c r="F435" i="40"/>
  <c r="G435" i="40"/>
  <c r="H435" i="40"/>
  <c r="I435" i="40"/>
  <c r="J435" i="40"/>
  <c r="A436" i="40"/>
  <c r="B436" i="40"/>
  <c r="C436" i="40"/>
  <c r="D436" i="40"/>
  <c r="E436" i="40"/>
  <c r="F436" i="40"/>
  <c r="G436" i="40"/>
  <c r="H436" i="40"/>
  <c r="I436" i="40"/>
  <c r="J436" i="40"/>
  <c r="A437" i="40"/>
  <c r="B437" i="40"/>
  <c r="C437" i="40"/>
  <c r="D437" i="40"/>
  <c r="E437" i="40"/>
  <c r="F437" i="40"/>
  <c r="G437" i="40"/>
  <c r="H437" i="40"/>
  <c r="I437" i="40"/>
  <c r="J437" i="40"/>
  <c r="A438" i="40"/>
  <c r="B438" i="40"/>
  <c r="C438" i="40"/>
  <c r="D438" i="40"/>
  <c r="E438" i="40"/>
  <c r="F438" i="40"/>
  <c r="G438" i="40"/>
  <c r="H438" i="40"/>
  <c r="I438" i="40"/>
  <c r="J438" i="40"/>
  <c r="A439" i="40"/>
  <c r="B439" i="40"/>
  <c r="C439" i="40"/>
  <c r="D439" i="40"/>
  <c r="E439" i="40"/>
  <c r="F439" i="40"/>
  <c r="G439" i="40"/>
  <c r="H439" i="40"/>
  <c r="I439" i="40"/>
  <c r="J439" i="40"/>
  <c r="A440" i="40"/>
  <c r="B440" i="40"/>
  <c r="C440" i="40"/>
  <c r="D440" i="40"/>
  <c r="E440" i="40"/>
  <c r="F440" i="40"/>
  <c r="G440" i="40"/>
  <c r="H440" i="40"/>
  <c r="I440" i="40"/>
  <c r="J440" i="40"/>
  <c r="A441" i="40"/>
  <c r="B441" i="40"/>
  <c r="C441" i="40"/>
  <c r="D441" i="40"/>
  <c r="E441" i="40"/>
  <c r="F441" i="40"/>
  <c r="G441" i="40"/>
  <c r="H441" i="40"/>
  <c r="I441" i="40"/>
  <c r="J441" i="40"/>
  <c r="A442" i="40"/>
  <c r="B442" i="40"/>
  <c r="C442" i="40"/>
  <c r="D442" i="40"/>
  <c r="E442" i="40"/>
  <c r="F442" i="40"/>
  <c r="G442" i="40"/>
  <c r="H442" i="40"/>
  <c r="I442" i="40"/>
  <c r="J442" i="40"/>
  <c r="A443" i="40"/>
  <c r="B443" i="40"/>
  <c r="C443" i="40"/>
  <c r="D443" i="40"/>
  <c r="E443" i="40"/>
  <c r="F443" i="40"/>
  <c r="G443" i="40"/>
  <c r="H443" i="40"/>
  <c r="I443" i="40"/>
  <c r="J443" i="40"/>
  <c r="A444" i="40"/>
  <c r="B444" i="40"/>
  <c r="C444" i="40"/>
  <c r="D444" i="40"/>
  <c r="E444" i="40"/>
  <c r="F444" i="40"/>
  <c r="G444" i="40"/>
  <c r="H444" i="40"/>
  <c r="I444" i="40"/>
  <c r="J444" i="40"/>
  <c r="A445" i="40"/>
  <c r="B445" i="40"/>
  <c r="C445" i="40"/>
  <c r="D445" i="40"/>
  <c r="E445" i="40"/>
  <c r="F445" i="40"/>
  <c r="G445" i="40"/>
  <c r="H445" i="40"/>
  <c r="I445" i="40"/>
  <c r="J445" i="40"/>
  <c r="A446" i="40"/>
  <c r="B446" i="40"/>
  <c r="C446" i="40"/>
  <c r="D446" i="40"/>
  <c r="E446" i="40"/>
  <c r="F446" i="40"/>
  <c r="G446" i="40"/>
  <c r="H446" i="40"/>
  <c r="I446" i="40"/>
  <c r="J446" i="40"/>
  <c r="A447" i="40"/>
  <c r="B447" i="40"/>
  <c r="C447" i="40"/>
  <c r="D447" i="40"/>
  <c r="E447" i="40"/>
  <c r="F447" i="40"/>
  <c r="G447" i="40"/>
  <c r="H447" i="40"/>
  <c r="I447" i="40"/>
  <c r="J447" i="40"/>
  <c r="A448" i="40"/>
  <c r="B448" i="40"/>
  <c r="C448" i="40"/>
  <c r="D448" i="40"/>
  <c r="E448" i="40"/>
  <c r="F448" i="40"/>
  <c r="G448" i="40"/>
  <c r="H448" i="40"/>
  <c r="I448" i="40"/>
  <c r="J448" i="40"/>
  <c r="A449" i="40"/>
  <c r="B449" i="40"/>
  <c r="C449" i="40"/>
  <c r="D449" i="40"/>
  <c r="E449" i="40"/>
  <c r="F449" i="40"/>
  <c r="G449" i="40"/>
  <c r="H449" i="40"/>
  <c r="I449" i="40"/>
  <c r="J449" i="40"/>
  <c r="A450" i="40"/>
  <c r="B450" i="40"/>
  <c r="C450" i="40"/>
  <c r="D450" i="40"/>
  <c r="E450" i="40"/>
  <c r="F450" i="40"/>
  <c r="G450" i="40"/>
  <c r="H450" i="40"/>
  <c r="I450" i="40"/>
  <c r="J450" i="40"/>
  <c r="A451" i="40"/>
  <c r="B451" i="40"/>
  <c r="C451" i="40"/>
  <c r="D451" i="40"/>
  <c r="E451" i="40"/>
  <c r="F451" i="40"/>
  <c r="G451" i="40"/>
  <c r="H451" i="40"/>
  <c r="I451" i="40"/>
  <c r="J451" i="40"/>
  <c r="A452" i="40"/>
  <c r="B452" i="40"/>
  <c r="C452" i="40"/>
  <c r="D452" i="40"/>
  <c r="E452" i="40"/>
  <c r="F452" i="40"/>
  <c r="G452" i="40"/>
  <c r="H452" i="40"/>
  <c r="I452" i="40"/>
  <c r="J452" i="40"/>
  <c r="A453" i="40"/>
  <c r="B453" i="40"/>
  <c r="C453" i="40"/>
  <c r="D453" i="40"/>
  <c r="E453" i="40"/>
  <c r="F453" i="40"/>
  <c r="G453" i="40"/>
  <c r="H453" i="40"/>
  <c r="I453" i="40"/>
  <c r="J453" i="40"/>
  <c r="A454" i="40"/>
  <c r="B454" i="40"/>
  <c r="C454" i="40"/>
  <c r="D454" i="40"/>
  <c r="E454" i="40"/>
  <c r="F454" i="40"/>
  <c r="G454" i="40"/>
  <c r="H454" i="40"/>
  <c r="I454" i="40"/>
  <c r="J454" i="40"/>
  <c r="A455" i="40"/>
  <c r="B455" i="40"/>
  <c r="C455" i="40"/>
  <c r="D455" i="40"/>
  <c r="E455" i="40"/>
  <c r="F455" i="40"/>
  <c r="G455" i="40"/>
  <c r="H455" i="40"/>
  <c r="I455" i="40"/>
  <c r="J455" i="40"/>
  <c r="A456" i="40"/>
  <c r="B456" i="40"/>
  <c r="C456" i="40"/>
  <c r="D456" i="40"/>
  <c r="E456" i="40"/>
  <c r="F456" i="40"/>
  <c r="G456" i="40"/>
  <c r="H456" i="40"/>
  <c r="I456" i="40"/>
  <c r="J456" i="40"/>
  <c r="A457" i="40"/>
  <c r="B457" i="40"/>
  <c r="C457" i="40"/>
  <c r="D457" i="40"/>
  <c r="E457" i="40"/>
  <c r="F457" i="40"/>
  <c r="G457" i="40"/>
  <c r="H457" i="40"/>
  <c r="I457" i="40"/>
  <c r="J457" i="40"/>
  <c r="A458" i="40"/>
  <c r="B458" i="40"/>
  <c r="C458" i="40"/>
  <c r="D458" i="40"/>
  <c r="E458" i="40"/>
  <c r="F458" i="40"/>
  <c r="G458" i="40"/>
  <c r="H458" i="40"/>
  <c r="I458" i="40"/>
  <c r="J458" i="40"/>
  <c r="A459" i="40"/>
  <c r="B459" i="40"/>
  <c r="C459" i="40"/>
  <c r="D459" i="40"/>
  <c r="E459" i="40"/>
  <c r="F459" i="40"/>
  <c r="G459" i="40"/>
  <c r="H459" i="40"/>
  <c r="I459" i="40"/>
  <c r="J459" i="40"/>
  <c r="A460" i="40"/>
  <c r="B460" i="40"/>
  <c r="C460" i="40"/>
  <c r="D460" i="40"/>
  <c r="E460" i="40"/>
  <c r="F460" i="40"/>
  <c r="G460" i="40"/>
  <c r="H460" i="40"/>
  <c r="I460" i="40"/>
  <c r="J460" i="40"/>
  <c r="A461" i="40"/>
  <c r="B461" i="40"/>
  <c r="C461" i="40"/>
  <c r="D461" i="40"/>
  <c r="E461" i="40"/>
  <c r="F461" i="40"/>
  <c r="G461" i="40"/>
  <c r="H461" i="40"/>
  <c r="I461" i="40"/>
  <c r="J461" i="40"/>
  <c r="A462" i="40"/>
  <c r="B462" i="40"/>
  <c r="C462" i="40"/>
  <c r="D462" i="40"/>
  <c r="E462" i="40"/>
  <c r="F462" i="40"/>
  <c r="G462" i="40"/>
  <c r="H462" i="40"/>
  <c r="I462" i="40"/>
  <c r="J462" i="40"/>
  <c r="A463" i="40"/>
  <c r="B463" i="40"/>
  <c r="C463" i="40"/>
  <c r="D463" i="40"/>
  <c r="E463" i="40"/>
  <c r="F463" i="40"/>
  <c r="G463" i="40"/>
  <c r="H463" i="40"/>
  <c r="I463" i="40"/>
  <c r="J463" i="40"/>
  <c r="A464" i="40"/>
  <c r="B464" i="40"/>
  <c r="C464" i="40"/>
  <c r="D464" i="40"/>
  <c r="E464" i="40"/>
  <c r="F464" i="40"/>
  <c r="G464" i="40"/>
  <c r="H464" i="40"/>
  <c r="I464" i="40"/>
  <c r="J464" i="40"/>
  <c r="A465" i="40"/>
  <c r="B465" i="40"/>
  <c r="C465" i="40"/>
  <c r="D465" i="40"/>
  <c r="E465" i="40"/>
  <c r="F465" i="40"/>
  <c r="G465" i="40"/>
  <c r="H465" i="40"/>
  <c r="I465" i="40"/>
  <c r="J465" i="40"/>
  <c r="A466" i="40"/>
  <c r="B466" i="40"/>
  <c r="C466" i="40"/>
  <c r="D466" i="40"/>
  <c r="E466" i="40"/>
  <c r="F466" i="40"/>
  <c r="G466" i="40"/>
  <c r="H466" i="40"/>
  <c r="I466" i="40"/>
  <c r="J466" i="40"/>
  <c r="A467" i="40"/>
  <c r="B467" i="40"/>
  <c r="C467" i="40"/>
  <c r="D467" i="40"/>
  <c r="E467" i="40"/>
  <c r="F467" i="40"/>
  <c r="G467" i="40"/>
  <c r="H467" i="40"/>
  <c r="I467" i="40"/>
  <c r="J467" i="40"/>
  <c r="A468" i="40"/>
  <c r="B468" i="40"/>
  <c r="C468" i="40"/>
  <c r="D468" i="40"/>
  <c r="E468" i="40"/>
  <c r="F468" i="40"/>
  <c r="G468" i="40"/>
  <c r="H468" i="40"/>
  <c r="I468" i="40"/>
  <c r="J468" i="40"/>
  <c r="A469" i="40"/>
  <c r="B469" i="40"/>
  <c r="C469" i="40"/>
  <c r="D469" i="40"/>
  <c r="E469" i="40"/>
  <c r="F469" i="40"/>
  <c r="G469" i="40"/>
  <c r="H469" i="40"/>
  <c r="I469" i="40"/>
  <c r="J469" i="40"/>
  <c r="A470" i="40"/>
  <c r="B470" i="40"/>
  <c r="C470" i="40"/>
  <c r="D470" i="40"/>
  <c r="E470" i="40"/>
  <c r="F470" i="40"/>
  <c r="G470" i="40"/>
  <c r="H470" i="40"/>
  <c r="I470" i="40"/>
  <c r="J470" i="40"/>
  <c r="A471" i="40"/>
  <c r="B471" i="40"/>
  <c r="C471" i="40"/>
  <c r="D471" i="40"/>
  <c r="E471" i="40"/>
  <c r="F471" i="40"/>
  <c r="G471" i="40"/>
  <c r="H471" i="40"/>
  <c r="I471" i="40"/>
  <c r="J471" i="40"/>
  <c r="A472" i="40"/>
  <c r="B472" i="40"/>
  <c r="C472" i="40"/>
  <c r="D472" i="40"/>
  <c r="E472" i="40"/>
  <c r="F472" i="40"/>
  <c r="G472" i="40"/>
  <c r="H472" i="40"/>
  <c r="I472" i="40"/>
  <c r="J472" i="40"/>
  <c r="A473" i="40"/>
  <c r="B473" i="40"/>
  <c r="C473" i="40"/>
  <c r="D473" i="40"/>
  <c r="E473" i="40"/>
  <c r="F473" i="40"/>
  <c r="G473" i="40"/>
  <c r="H473" i="40"/>
  <c r="I473" i="40"/>
  <c r="J473" i="40"/>
  <c r="A474" i="40"/>
  <c r="B474" i="40"/>
  <c r="C474" i="40"/>
  <c r="D474" i="40"/>
  <c r="E474" i="40"/>
  <c r="F474" i="40"/>
  <c r="G474" i="40"/>
  <c r="H474" i="40"/>
  <c r="I474" i="40"/>
  <c r="J474" i="40"/>
  <c r="A475" i="40"/>
  <c r="B475" i="40"/>
  <c r="C475" i="40"/>
  <c r="D475" i="40"/>
  <c r="E475" i="40"/>
  <c r="F475" i="40"/>
  <c r="G475" i="40"/>
  <c r="H475" i="40"/>
  <c r="I475" i="40"/>
  <c r="J475" i="40"/>
  <c r="A476" i="40"/>
  <c r="B476" i="40"/>
  <c r="C476" i="40"/>
  <c r="D476" i="40"/>
  <c r="E476" i="40"/>
  <c r="F476" i="40"/>
  <c r="G476" i="40"/>
  <c r="H476" i="40"/>
  <c r="I476" i="40"/>
  <c r="J476" i="40"/>
  <c r="A477" i="40"/>
  <c r="B477" i="40"/>
  <c r="C477" i="40"/>
  <c r="D477" i="40"/>
  <c r="E477" i="40"/>
  <c r="F477" i="40"/>
  <c r="G477" i="40"/>
  <c r="H477" i="40"/>
  <c r="I477" i="40"/>
  <c r="J477" i="40"/>
  <c r="A478" i="40"/>
  <c r="B478" i="40"/>
  <c r="C478" i="40"/>
  <c r="D478" i="40"/>
  <c r="E478" i="40"/>
  <c r="F478" i="40"/>
  <c r="G478" i="40"/>
  <c r="H478" i="40"/>
  <c r="I478" i="40"/>
  <c r="J478" i="40"/>
  <c r="A479" i="40"/>
  <c r="B479" i="40"/>
  <c r="C479" i="40"/>
  <c r="D479" i="40"/>
  <c r="E479" i="40"/>
  <c r="F479" i="40"/>
  <c r="G479" i="40"/>
  <c r="H479" i="40"/>
  <c r="I479" i="40"/>
  <c r="J479" i="40"/>
  <c r="A480" i="40"/>
  <c r="B480" i="40"/>
  <c r="C480" i="40"/>
  <c r="D480" i="40"/>
  <c r="E480" i="40"/>
  <c r="F480" i="40"/>
  <c r="G480" i="40"/>
  <c r="H480" i="40"/>
  <c r="I480" i="40"/>
  <c r="J480" i="40"/>
  <c r="A481" i="40"/>
  <c r="B481" i="40"/>
  <c r="C481" i="40"/>
  <c r="D481" i="40"/>
  <c r="E481" i="40"/>
  <c r="F481" i="40"/>
  <c r="G481" i="40"/>
  <c r="H481" i="40"/>
  <c r="I481" i="40"/>
  <c r="J481" i="40"/>
  <c r="A482" i="40"/>
  <c r="B482" i="40"/>
  <c r="C482" i="40"/>
  <c r="D482" i="40"/>
  <c r="E482" i="40"/>
  <c r="F482" i="40"/>
  <c r="G482" i="40"/>
  <c r="H482" i="40"/>
  <c r="I482" i="40"/>
  <c r="J482" i="40"/>
  <c r="A483" i="40"/>
  <c r="B483" i="40"/>
  <c r="C483" i="40"/>
  <c r="D483" i="40"/>
  <c r="E483" i="40"/>
  <c r="F483" i="40"/>
  <c r="G483" i="40"/>
  <c r="H483" i="40"/>
  <c r="I483" i="40"/>
  <c r="J483" i="40"/>
  <c r="A484" i="40"/>
  <c r="B484" i="40"/>
  <c r="C484" i="40"/>
  <c r="D484" i="40"/>
  <c r="E484" i="40"/>
  <c r="F484" i="40"/>
  <c r="G484" i="40"/>
  <c r="H484" i="40"/>
  <c r="I484" i="40"/>
  <c r="J484" i="40"/>
  <c r="A485" i="40"/>
  <c r="B485" i="40"/>
  <c r="C485" i="40"/>
  <c r="D485" i="40"/>
  <c r="E485" i="40"/>
  <c r="F485" i="40"/>
  <c r="G485" i="40"/>
  <c r="H485" i="40"/>
  <c r="I485" i="40"/>
  <c r="J485" i="40"/>
  <c r="A486" i="40"/>
  <c r="B486" i="40"/>
  <c r="C486" i="40"/>
  <c r="D486" i="40"/>
  <c r="E486" i="40"/>
  <c r="F486" i="40"/>
  <c r="G486" i="40"/>
  <c r="H486" i="40"/>
  <c r="I486" i="40"/>
  <c r="J486" i="40"/>
  <c r="A487" i="40"/>
  <c r="B487" i="40"/>
  <c r="C487" i="40"/>
  <c r="D487" i="40"/>
  <c r="E487" i="40"/>
  <c r="F487" i="40"/>
  <c r="G487" i="40"/>
  <c r="H487" i="40"/>
  <c r="I487" i="40"/>
  <c r="J487" i="40"/>
  <c r="A488" i="40"/>
  <c r="B488" i="40"/>
  <c r="C488" i="40"/>
  <c r="D488" i="40"/>
  <c r="E488" i="40"/>
  <c r="F488" i="40"/>
  <c r="G488" i="40"/>
  <c r="H488" i="40"/>
  <c r="I488" i="40"/>
  <c r="J488" i="40"/>
  <c r="A489" i="40"/>
  <c r="B489" i="40"/>
  <c r="C489" i="40"/>
  <c r="D489" i="40"/>
  <c r="E489" i="40"/>
  <c r="F489" i="40"/>
  <c r="G489" i="40"/>
  <c r="H489" i="40"/>
  <c r="I489" i="40"/>
  <c r="J489" i="40"/>
  <c r="A490" i="40"/>
  <c r="B490" i="40"/>
  <c r="C490" i="40"/>
  <c r="D490" i="40"/>
  <c r="E490" i="40"/>
  <c r="F490" i="40"/>
  <c r="G490" i="40"/>
  <c r="H490" i="40"/>
  <c r="I490" i="40"/>
  <c r="J490" i="40"/>
  <c r="A491" i="40"/>
  <c r="B491" i="40"/>
  <c r="C491" i="40"/>
  <c r="D491" i="40"/>
  <c r="E491" i="40"/>
  <c r="F491" i="40"/>
  <c r="G491" i="40"/>
  <c r="H491" i="40"/>
  <c r="I491" i="40"/>
  <c r="J491" i="40"/>
  <c r="A492" i="40"/>
  <c r="B492" i="40"/>
  <c r="C492" i="40"/>
  <c r="D492" i="40"/>
  <c r="E492" i="40"/>
  <c r="F492" i="40"/>
  <c r="G492" i="40"/>
  <c r="H492" i="40"/>
  <c r="I492" i="40"/>
  <c r="J492" i="40"/>
  <c r="A493" i="40"/>
  <c r="B493" i="40"/>
  <c r="C493" i="40"/>
  <c r="D493" i="40"/>
  <c r="E493" i="40"/>
  <c r="F493" i="40"/>
  <c r="G493" i="40"/>
  <c r="H493" i="40"/>
  <c r="I493" i="40"/>
  <c r="J493" i="40"/>
  <c r="A494" i="40"/>
  <c r="B494" i="40"/>
  <c r="C494" i="40"/>
  <c r="D494" i="40"/>
  <c r="E494" i="40"/>
  <c r="F494" i="40"/>
  <c r="G494" i="40"/>
  <c r="H494" i="40"/>
  <c r="I494" i="40"/>
  <c r="J494" i="40"/>
  <c r="A495" i="40"/>
  <c r="B495" i="40"/>
  <c r="C495" i="40"/>
  <c r="D495" i="40"/>
  <c r="E495" i="40"/>
  <c r="F495" i="40"/>
  <c r="G495" i="40"/>
  <c r="H495" i="40"/>
  <c r="I495" i="40"/>
  <c r="J495" i="40"/>
  <c r="A496" i="40"/>
  <c r="B496" i="40"/>
  <c r="C496" i="40"/>
  <c r="D496" i="40"/>
  <c r="E496" i="40"/>
  <c r="F496" i="40"/>
  <c r="G496" i="40"/>
  <c r="H496" i="40"/>
  <c r="I496" i="40"/>
  <c r="J496" i="40"/>
  <c r="A497" i="40"/>
  <c r="B497" i="40"/>
  <c r="C497" i="40"/>
  <c r="D497" i="40"/>
  <c r="E497" i="40"/>
  <c r="F497" i="40"/>
  <c r="G497" i="40"/>
  <c r="H497" i="40"/>
  <c r="I497" i="40"/>
  <c r="J497" i="40"/>
  <c r="A498" i="40"/>
  <c r="B498" i="40"/>
  <c r="C498" i="40"/>
  <c r="D498" i="40"/>
  <c r="E498" i="40"/>
  <c r="F498" i="40"/>
  <c r="G498" i="40"/>
  <c r="H498" i="40"/>
  <c r="I498" i="40"/>
  <c r="J498" i="40"/>
  <c r="A499" i="40"/>
  <c r="B499" i="40"/>
  <c r="C499" i="40"/>
  <c r="D499" i="40"/>
  <c r="E499" i="40"/>
  <c r="F499" i="40"/>
  <c r="G499" i="40"/>
  <c r="H499" i="40"/>
  <c r="I499" i="40"/>
  <c r="J499" i="40"/>
  <c r="A500" i="40"/>
  <c r="B500" i="40"/>
  <c r="C500" i="40"/>
  <c r="D500" i="40"/>
  <c r="E500" i="40"/>
  <c r="F500" i="40"/>
  <c r="G500" i="40"/>
  <c r="H500" i="40"/>
  <c r="I500" i="40"/>
  <c r="J500" i="40"/>
  <c r="A501" i="40"/>
  <c r="B501" i="40"/>
  <c r="C501" i="40"/>
  <c r="D501" i="40"/>
  <c r="E501" i="40"/>
  <c r="F501" i="40"/>
  <c r="G501" i="40"/>
  <c r="H501" i="40"/>
  <c r="I501" i="40"/>
  <c r="J501" i="40"/>
  <c r="A502" i="40"/>
  <c r="B502" i="40"/>
  <c r="C502" i="40"/>
  <c r="D502" i="40"/>
  <c r="E502" i="40"/>
  <c r="F502" i="40"/>
  <c r="G502" i="40"/>
  <c r="H502" i="40"/>
  <c r="I502" i="40"/>
  <c r="J502" i="40"/>
  <c r="A503" i="40"/>
  <c r="B503" i="40"/>
  <c r="C503" i="40"/>
  <c r="D503" i="40"/>
  <c r="E503" i="40"/>
  <c r="F503" i="40"/>
  <c r="G503" i="40"/>
  <c r="H503" i="40"/>
  <c r="I503" i="40"/>
  <c r="J503" i="40"/>
  <c r="A504" i="40"/>
  <c r="B504" i="40"/>
  <c r="C504" i="40"/>
  <c r="D504" i="40"/>
  <c r="E504" i="40"/>
  <c r="F504" i="40"/>
  <c r="G504" i="40"/>
  <c r="H504" i="40"/>
  <c r="I504" i="40"/>
  <c r="J504" i="40"/>
  <c r="A505" i="40"/>
  <c r="B505" i="40"/>
  <c r="C505" i="40"/>
  <c r="D505" i="40"/>
  <c r="E505" i="40"/>
  <c r="F505" i="40"/>
  <c r="G505" i="40"/>
  <c r="H505" i="40"/>
  <c r="I505" i="40"/>
  <c r="J505" i="40"/>
  <c r="A506" i="40"/>
  <c r="B506" i="40"/>
  <c r="C506" i="40"/>
  <c r="D506" i="40"/>
  <c r="E506" i="40"/>
  <c r="F506" i="40"/>
  <c r="G506" i="40"/>
  <c r="H506" i="40"/>
  <c r="I506" i="40"/>
  <c r="J506" i="40"/>
  <c r="A507" i="40"/>
  <c r="B507" i="40"/>
  <c r="C507" i="40"/>
  <c r="D507" i="40"/>
  <c r="E507" i="40"/>
  <c r="F507" i="40"/>
  <c r="G507" i="40"/>
  <c r="H507" i="40"/>
  <c r="I507" i="40"/>
  <c r="J507" i="40"/>
  <c r="A508" i="40"/>
  <c r="B508" i="40"/>
  <c r="C508" i="40"/>
  <c r="D508" i="40"/>
  <c r="E508" i="40"/>
  <c r="F508" i="40"/>
  <c r="G508" i="40"/>
  <c r="H508" i="40"/>
  <c r="I508" i="40"/>
  <c r="J508" i="40"/>
  <c r="A509" i="40"/>
  <c r="B509" i="40"/>
  <c r="C509" i="40"/>
  <c r="D509" i="40"/>
  <c r="E509" i="40"/>
  <c r="F509" i="40"/>
  <c r="G509" i="40"/>
  <c r="H509" i="40"/>
  <c r="I509" i="40"/>
  <c r="J509" i="40"/>
  <c r="A510" i="40"/>
  <c r="B510" i="40"/>
  <c r="C510" i="40"/>
  <c r="D510" i="40"/>
  <c r="E510" i="40"/>
  <c r="F510" i="40"/>
  <c r="G510" i="40"/>
  <c r="H510" i="40"/>
  <c r="I510" i="40"/>
  <c r="J510" i="40"/>
  <c r="A511" i="40"/>
  <c r="B511" i="40"/>
  <c r="C511" i="40"/>
  <c r="D511" i="40"/>
  <c r="E511" i="40"/>
  <c r="F511" i="40"/>
  <c r="G511" i="40"/>
  <c r="H511" i="40"/>
  <c r="I511" i="40"/>
  <c r="J511" i="40"/>
  <c r="A512" i="40"/>
  <c r="B512" i="40"/>
  <c r="C512" i="40"/>
  <c r="D512" i="40"/>
  <c r="E512" i="40"/>
  <c r="F512" i="40"/>
  <c r="G512" i="40"/>
  <c r="H512" i="40"/>
  <c r="I512" i="40"/>
  <c r="J512" i="40"/>
  <c r="A513" i="40"/>
  <c r="B513" i="40"/>
  <c r="C513" i="40"/>
  <c r="D513" i="40"/>
  <c r="E513" i="40"/>
  <c r="F513" i="40"/>
  <c r="G513" i="40"/>
  <c r="H513" i="40"/>
  <c r="I513" i="40"/>
  <c r="J513" i="40"/>
  <c r="A514" i="40"/>
  <c r="B514" i="40"/>
  <c r="C514" i="40"/>
  <c r="D514" i="40"/>
  <c r="E514" i="40"/>
  <c r="F514" i="40"/>
  <c r="G514" i="40"/>
  <c r="H514" i="40"/>
  <c r="I514" i="40"/>
  <c r="J514" i="40"/>
  <c r="A515" i="40"/>
  <c r="B515" i="40"/>
  <c r="C515" i="40"/>
  <c r="D515" i="40"/>
  <c r="E515" i="40"/>
  <c r="F515" i="40"/>
  <c r="G515" i="40"/>
  <c r="H515" i="40"/>
  <c r="I515" i="40"/>
  <c r="J515" i="40"/>
  <c r="A516" i="40"/>
  <c r="B516" i="40"/>
  <c r="C516" i="40"/>
  <c r="D516" i="40"/>
  <c r="E516" i="40"/>
  <c r="F516" i="40"/>
  <c r="G516" i="40"/>
  <c r="H516" i="40"/>
  <c r="I516" i="40"/>
  <c r="J516" i="40"/>
  <c r="A517" i="40"/>
  <c r="B517" i="40"/>
  <c r="C517" i="40"/>
  <c r="D517" i="40"/>
  <c r="E517" i="40"/>
  <c r="F517" i="40"/>
  <c r="G517" i="40"/>
  <c r="H517" i="40"/>
  <c r="I517" i="40"/>
  <c r="J517" i="40"/>
  <c r="A518" i="40"/>
  <c r="B518" i="40"/>
  <c r="C518" i="40"/>
  <c r="D518" i="40"/>
  <c r="E518" i="40"/>
  <c r="F518" i="40"/>
  <c r="G518" i="40"/>
  <c r="H518" i="40"/>
  <c r="I518" i="40"/>
  <c r="J518" i="40"/>
  <c r="A519" i="40"/>
  <c r="B519" i="40"/>
  <c r="C519" i="40"/>
  <c r="D519" i="40"/>
  <c r="E519" i="40"/>
  <c r="F519" i="40"/>
  <c r="G519" i="40"/>
  <c r="H519" i="40"/>
  <c r="I519" i="40"/>
  <c r="J519" i="40"/>
  <c r="A520" i="40"/>
  <c r="B520" i="40"/>
  <c r="C520" i="40"/>
  <c r="D520" i="40"/>
  <c r="E520" i="40"/>
  <c r="F520" i="40"/>
  <c r="G520" i="40"/>
  <c r="H520" i="40"/>
  <c r="I520" i="40"/>
  <c r="J520" i="40"/>
  <c r="A521" i="40"/>
  <c r="B521" i="40"/>
  <c r="C521" i="40"/>
  <c r="D521" i="40"/>
  <c r="E521" i="40"/>
  <c r="F521" i="40"/>
  <c r="G521" i="40"/>
  <c r="H521" i="40"/>
  <c r="I521" i="40"/>
  <c r="J521" i="40"/>
  <c r="A522" i="40"/>
  <c r="B522" i="40"/>
  <c r="C522" i="40"/>
  <c r="D522" i="40"/>
  <c r="E522" i="40"/>
  <c r="F522" i="40"/>
  <c r="G522" i="40"/>
  <c r="H522" i="40"/>
  <c r="I522" i="40"/>
  <c r="J522" i="40"/>
  <c r="A523" i="40"/>
  <c r="B523" i="40"/>
  <c r="C523" i="40"/>
  <c r="D523" i="40"/>
  <c r="E523" i="40"/>
  <c r="F523" i="40"/>
  <c r="G523" i="40"/>
  <c r="H523" i="40"/>
  <c r="I523" i="40"/>
  <c r="J523" i="40"/>
  <c r="A524" i="40"/>
  <c r="B524" i="40"/>
  <c r="C524" i="40"/>
  <c r="D524" i="40"/>
  <c r="E524" i="40"/>
  <c r="F524" i="40"/>
  <c r="G524" i="40"/>
  <c r="H524" i="40"/>
  <c r="I524" i="40"/>
  <c r="J524" i="40"/>
  <c r="A525" i="40"/>
  <c r="B525" i="40"/>
  <c r="C525" i="40"/>
  <c r="D525" i="40"/>
  <c r="E525" i="40"/>
  <c r="F525" i="40"/>
  <c r="G525" i="40"/>
  <c r="H525" i="40"/>
  <c r="I525" i="40"/>
  <c r="J525" i="40"/>
  <c r="A526" i="40"/>
  <c r="B526" i="40"/>
  <c r="C526" i="40"/>
  <c r="D526" i="40"/>
  <c r="E526" i="40"/>
  <c r="F526" i="40"/>
  <c r="G526" i="40"/>
  <c r="H526" i="40"/>
  <c r="I526" i="40"/>
  <c r="J526" i="40"/>
  <c r="A527" i="40"/>
  <c r="B527" i="40"/>
  <c r="C527" i="40"/>
  <c r="D527" i="40"/>
  <c r="E527" i="40"/>
  <c r="F527" i="40"/>
  <c r="G527" i="40"/>
  <c r="H527" i="40"/>
  <c r="I527" i="40"/>
  <c r="J527" i="40"/>
  <c r="A528" i="40"/>
  <c r="B528" i="40"/>
  <c r="C528" i="40"/>
  <c r="D528" i="40"/>
  <c r="E528" i="40"/>
  <c r="F528" i="40"/>
  <c r="G528" i="40"/>
  <c r="H528" i="40"/>
  <c r="I528" i="40"/>
  <c r="J528" i="40"/>
  <c r="A529" i="40"/>
  <c r="B529" i="40"/>
  <c r="C529" i="40"/>
  <c r="D529" i="40"/>
  <c r="E529" i="40"/>
  <c r="F529" i="40"/>
  <c r="G529" i="40"/>
  <c r="H529" i="40"/>
  <c r="I529" i="40"/>
  <c r="J529" i="40"/>
  <c r="A530" i="40"/>
  <c r="B530" i="40"/>
  <c r="C530" i="40"/>
  <c r="D530" i="40"/>
  <c r="E530" i="40"/>
  <c r="F530" i="40"/>
  <c r="G530" i="40"/>
  <c r="H530" i="40"/>
  <c r="I530" i="40"/>
  <c r="J530" i="40"/>
  <c r="A531" i="40"/>
  <c r="B531" i="40"/>
  <c r="C531" i="40"/>
  <c r="D531" i="40"/>
  <c r="E531" i="40"/>
  <c r="F531" i="40"/>
  <c r="G531" i="40"/>
  <c r="H531" i="40"/>
  <c r="I531" i="40"/>
  <c r="J531" i="40"/>
  <c r="A532" i="40"/>
  <c r="B532" i="40"/>
  <c r="C532" i="40"/>
  <c r="D532" i="40"/>
  <c r="E532" i="40"/>
  <c r="F532" i="40"/>
  <c r="G532" i="40"/>
  <c r="H532" i="40"/>
  <c r="I532" i="40"/>
  <c r="J532" i="40"/>
  <c r="A533" i="40"/>
  <c r="B533" i="40"/>
  <c r="C533" i="40"/>
  <c r="D533" i="40"/>
  <c r="E533" i="40"/>
  <c r="F533" i="40"/>
  <c r="G533" i="40"/>
  <c r="H533" i="40"/>
  <c r="I533" i="40"/>
  <c r="J533" i="40"/>
  <c r="A534" i="40"/>
  <c r="B534" i="40"/>
  <c r="C534" i="40"/>
  <c r="D534" i="40"/>
  <c r="E534" i="40"/>
  <c r="F534" i="40"/>
  <c r="G534" i="40"/>
  <c r="H534" i="40"/>
  <c r="I534" i="40"/>
  <c r="J534" i="40"/>
  <c r="A535" i="40"/>
  <c r="B535" i="40"/>
  <c r="C535" i="40"/>
  <c r="D535" i="40"/>
  <c r="E535" i="40"/>
  <c r="F535" i="40"/>
  <c r="G535" i="40"/>
  <c r="H535" i="40"/>
  <c r="I535" i="40"/>
  <c r="J535" i="40"/>
  <c r="A536" i="40"/>
  <c r="B536" i="40"/>
  <c r="C536" i="40"/>
  <c r="D536" i="40"/>
  <c r="E536" i="40"/>
  <c r="F536" i="40"/>
  <c r="G536" i="40"/>
  <c r="H536" i="40"/>
  <c r="I536" i="40"/>
  <c r="J536" i="40"/>
  <c r="A537" i="40"/>
  <c r="B537" i="40"/>
  <c r="C537" i="40"/>
  <c r="D537" i="40"/>
  <c r="E537" i="40"/>
  <c r="F537" i="40"/>
  <c r="G537" i="40"/>
  <c r="H537" i="40"/>
  <c r="I537" i="40"/>
  <c r="J537" i="40"/>
  <c r="A538" i="40"/>
  <c r="B538" i="40"/>
  <c r="C538" i="40"/>
  <c r="D538" i="40"/>
  <c r="E538" i="40"/>
  <c r="F538" i="40"/>
  <c r="G538" i="40"/>
  <c r="H538" i="40"/>
  <c r="I538" i="40"/>
  <c r="J538" i="40"/>
  <c r="A539" i="40"/>
  <c r="B539" i="40"/>
  <c r="C539" i="40"/>
  <c r="D539" i="40"/>
  <c r="E539" i="40"/>
  <c r="F539" i="40"/>
  <c r="G539" i="40"/>
  <c r="H539" i="40"/>
  <c r="I539" i="40"/>
  <c r="J539" i="40"/>
  <c r="A540" i="40"/>
  <c r="B540" i="40"/>
  <c r="C540" i="40"/>
  <c r="D540" i="40"/>
  <c r="E540" i="40"/>
  <c r="F540" i="40"/>
  <c r="G540" i="40"/>
  <c r="H540" i="40"/>
  <c r="I540" i="40"/>
  <c r="J540" i="40"/>
  <c r="A541" i="40"/>
  <c r="B541" i="40"/>
  <c r="C541" i="40"/>
  <c r="D541" i="40"/>
  <c r="E541" i="40"/>
  <c r="F541" i="40"/>
  <c r="G541" i="40"/>
  <c r="H541" i="40"/>
  <c r="I541" i="40"/>
  <c r="J541" i="40"/>
  <c r="A542" i="40"/>
  <c r="B542" i="40"/>
  <c r="C542" i="40"/>
  <c r="D542" i="40"/>
  <c r="E542" i="40"/>
  <c r="F542" i="40"/>
  <c r="G542" i="40"/>
  <c r="H542" i="40"/>
  <c r="I542" i="40"/>
  <c r="J542" i="40"/>
  <c r="A543" i="40"/>
  <c r="B543" i="40"/>
  <c r="C543" i="40"/>
  <c r="D543" i="40"/>
  <c r="E543" i="40"/>
  <c r="F543" i="40"/>
  <c r="G543" i="40"/>
  <c r="H543" i="40"/>
  <c r="I543" i="40"/>
  <c r="J543" i="40"/>
  <c r="A544" i="40"/>
  <c r="B544" i="40"/>
  <c r="C544" i="40"/>
  <c r="D544" i="40"/>
  <c r="E544" i="40"/>
  <c r="F544" i="40"/>
  <c r="G544" i="40"/>
  <c r="H544" i="40"/>
  <c r="I544" i="40"/>
  <c r="J544" i="40"/>
  <c r="A545" i="40"/>
  <c r="B545" i="40"/>
  <c r="C545" i="40"/>
  <c r="D545" i="40"/>
  <c r="E545" i="40"/>
  <c r="F545" i="40"/>
  <c r="G545" i="40"/>
  <c r="H545" i="40"/>
  <c r="I545" i="40"/>
  <c r="J545" i="40"/>
  <c r="A546" i="40"/>
  <c r="B546" i="40"/>
  <c r="C546" i="40"/>
  <c r="D546" i="40"/>
  <c r="E546" i="40"/>
  <c r="F546" i="40"/>
  <c r="G546" i="40"/>
  <c r="H546" i="40"/>
  <c r="I546" i="40"/>
  <c r="J546" i="40"/>
  <c r="A547" i="40"/>
  <c r="B547" i="40"/>
  <c r="C547" i="40"/>
  <c r="D547" i="40"/>
  <c r="E547" i="40"/>
  <c r="F547" i="40"/>
  <c r="G547" i="40"/>
  <c r="H547" i="40"/>
  <c r="I547" i="40"/>
  <c r="J547" i="40"/>
  <c r="A548" i="40"/>
  <c r="B548" i="40"/>
  <c r="C548" i="40"/>
  <c r="D548" i="40"/>
  <c r="E548" i="40"/>
  <c r="F548" i="40"/>
  <c r="G548" i="40"/>
  <c r="H548" i="40"/>
  <c r="I548" i="40"/>
  <c r="J548" i="40"/>
  <c r="A549" i="40"/>
  <c r="B549" i="40"/>
  <c r="C549" i="40"/>
  <c r="D549" i="40"/>
  <c r="E549" i="40"/>
  <c r="F549" i="40"/>
  <c r="G549" i="40"/>
  <c r="H549" i="40"/>
  <c r="I549" i="40"/>
  <c r="J549" i="40"/>
  <c r="A550" i="40"/>
  <c r="B550" i="40"/>
  <c r="C550" i="40"/>
  <c r="D550" i="40"/>
  <c r="E550" i="40"/>
  <c r="F550" i="40"/>
  <c r="G550" i="40"/>
  <c r="H550" i="40"/>
  <c r="I550" i="40"/>
  <c r="J550" i="40"/>
  <c r="A551" i="40"/>
  <c r="B551" i="40"/>
  <c r="C551" i="40"/>
  <c r="D551" i="40"/>
  <c r="E551" i="40"/>
  <c r="F551" i="40"/>
  <c r="G551" i="40"/>
  <c r="H551" i="40"/>
  <c r="I551" i="40"/>
  <c r="J551" i="40"/>
  <c r="A552" i="40"/>
  <c r="B552" i="40"/>
  <c r="C552" i="40"/>
  <c r="D552" i="40"/>
  <c r="E552" i="40"/>
  <c r="F552" i="40"/>
  <c r="G552" i="40"/>
  <c r="H552" i="40"/>
  <c r="I552" i="40"/>
  <c r="J552" i="40"/>
  <c r="A553" i="40"/>
  <c r="B553" i="40"/>
  <c r="C553" i="40"/>
  <c r="D553" i="40"/>
  <c r="E553" i="40"/>
  <c r="F553" i="40"/>
  <c r="G553" i="40"/>
  <c r="H553" i="40"/>
  <c r="I553" i="40"/>
  <c r="J553" i="40"/>
  <c r="A554" i="40"/>
  <c r="B554" i="40"/>
  <c r="C554" i="40"/>
  <c r="D554" i="40"/>
  <c r="E554" i="40"/>
  <c r="F554" i="40"/>
  <c r="G554" i="40"/>
  <c r="H554" i="40"/>
  <c r="I554" i="40"/>
  <c r="J554" i="40"/>
  <c r="A555" i="40"/>
  <c r="B555" i="40"/>
  <c r="C555" i="40"/>
  <c r="D555" i="40"/>
  <c r="E555" i="40"/>
  <c r="F555" i="40"/>
  <c r="G555" i="40"/>
  <c r="H555" i="40"/>
  <c r="I555" i="40"/>
  <c r="J555" i="40"/>
  <c r="A556" i="40"/>
  <c r="B556" i="40"/>
  <c r="C556" i="40"/>
  <c r="D556" i="40"/>
  <c r="E556" i="40"/>
  <c r="F556" i="40"/>
  <c r="G556" i="40"/>
  <c r="H556" i="40"/>
  <c r="I556" i="40"/>
  <c r="J556" i="40"/>
  <c r="A557" i="40"/>
  <c r="B557" i="40"/>
  <c r="C557" i="40"/>
  <c r="D557" i="40"/>
  <c r="E557" i="40"/>
  <c r="F557" i="40"/>
  <c r="G557" i="40"/>
  <c r="H557" i="40"/>
  <c r="I557" i="40"/>
  <c r="J557" i="40"/>
  <c r="A558" i="40"/>
  <c r="B558" i="40"/>
  <c r="C558" i="40"/>
  <c r="D558" i="40"/>
  <c r="E558" i="40"/>
  <c r="F558" i="40"/>
  <c r="G558" i="40"/>
  <c r="H558" i="40"/>
  <c r="I558" i="40"/>
  <c r="J558" i="40"/>
  <c r="A559" i="40"/>
  <c r="B559" i="40"/>
  <c r="C559" i="40"/>
  <c r="D559" i="40"/>
  <c r="E559" i="40"/>
  <c r="F559" i="40"/>
  <c r="G559" i="40"/>
  <c r="H559" i="40"/>
  <c r="I559" i="40"/>
  <c r="J559" i="40"/>
  <c r="A560" i="40"/>
  <c r="B560" i="40"/>
  <c r="C560" i="40"/>
  <c r="D560" i="40"/>
  <c r="E560" i="40"/>
  <c r="F560" i="40"/>
  <c r="G560" i="40"/>
  <c r="H560" i="40"/>
  <c r="I560" i="40"/>
  <c r="J560" i="40"/>
  <c r="A561" i="40"/>
  <c r="B561" i="40"/>
  <c r="C561" i="40"/>
  <c r="D561" i="40"/>
  <c r="E561" i="40"/>
  <c r="F561" i="40"/>
  <c r="G561" i="40"/>
  <c r="H561" i="40"/>
  <c r="I561" i="40"/>
  <c r="J561" i="40"/>
  <c r="A562" i="40"/>
  <c r="B562" i="40"/>
  <c r="C562" i="40"/>
  <c r="D562" i="40"/>
  <c r="E562" i="40"/>
  <c r="F562" i="40"/>
  <c r="G562" i="40"/>
  <c r="H562" i="40"/>
  <c r="I562" i="40"/>
  <c r="J562" i="40"/>
  <c r="A563" i="40"/>
  <c r="B563" i="40"/>
  <c r="C563" i="40"/>
  <c r="D563" i="40"/>
  <c r="E563" i="40"/>
  <c r="F563" i="40"/>
  <c r="G563" i="40"/>
  <c r="H563" i="40"/>
  <c r="I563" i="40"/>
  <c r="J563" i="40"/>
  <c r="A564" i="40"/>
  <c r="B564" i="40"/>
  <c r="C564" i="40"/>
  <c r="D564" i="40"/>
  <c r="E564" i="40"/>
  <c r="F564" i="40"/>
  <c r="G564" i="40"/>
  <c r="H564" i="40"/>
  <c r="I564" i="40"/>
  <c r="J564" i="40"/>
  <c r="A565" i="40"/>
  <c r="B565" i="40"/>
  <c r="C565" i="40"/>
  <c r="D565" i="40"/>
  <c r="E565" i="40"/>
  <c r="F565" i="40"/>
  <c r="G565" i="40"/>
  <c r="H565" i="40"/>
  <c r="I565" i="40"/>
  <c r="J565" i="40"/>
  <c r="A566" i="40"/>
  <c r="B566" i="40"/>
  <c r="C566" i="40"/>
  <c r="D566" i="40"/>
  <c r="E566" i="40"/>
  <c r="F566" i="40"/>
  <c r="G566" i="40"/>
  <c r="H566" i="40"/>
  <c r="I566" i="40"/>
  <c r="J566" i="40"/>
  <c r="A567" i="40"/>
  <c r="B567" i="40"/>
  <c r="C567" i="40"/>
  <c r="D567" i="40"/>
  <c r="E567" i="40"/>
  <c r="F567" i="40"/>
  <c r="G567" i="40"/>
  <c r="H567" i="40"/>
  <c r="I567" i="40"/>
  <c r="J567" i="40"/>
  <c r="A568" i="40"/>
  <c r="B568" i="40"/>
  <c r="C568" i="40"/>
  <c r="D568" i="40"/>
  <c r="E568" i="40"/>
  <c r="F568" i="40"/>
  <c r="G568" i="40"/>
  <c r="H568" i="40"/>
  <c r="I568" i="40"/>
  <c r="J568" i="40"/>
  <c r="A569" i="40"/>
  <c r="B569" i="40"/>
  <c r="C569" i="40"/>
  <c r="D569" i="40"/>
  <c r="E569" i="40"/>
  <c r="F569" i="40"/>
  <c r="G569" i="40"/>
  <c r="H569" i="40"/>
  <c r="I569" i="40"/>
  <c r="J569" i="40"/>
  <c r="A570" i="40"/>
  <c r="B570" i="40"/>
  <c r="C570" i="40"/>
  <c r="D570" i="40"/>
  <c r="E570" i="40"/>
  <c r="F570" i="40"/>
  <c r="G570" i="40"/>
  <c r="H570" i="40"/>
  <c r="I570" i="40"/>
  <c r="J570" i="40"/>
  <c r="A571" i="40"/>
  <c r="B571" i="40"/>
  <c r="C571" i="40"/>
  <c r="D571" i="40"/>
  <c r="E571" i="40"/>
  <c r="F571" i="40"/>
  <c r="G571" i="40"/>
  <c r="H571" i="40"/>
  <c r="I571" i="40"/>
  <c r="J571" i="40"/>
  <c r="A572" i="40"/>
  <c r="B572" i="40"/>
  <c r="C572" i="40"/>
  <c r="D572" i="40"/>
  <c r="E572" i="40"/>
  <c r="F572" i="40"/>
  <c r="G572" i="40"/>
  <c r="H572" i="40"/>
  <c r="I572" i="40"/>
  <c r="J572" i="40"/>
  <c r="A573" i="40"/>
  <c r="B573" i="40"/>
  <c r="C573" i="40"/>
  <c r="D573" i="40"/>
  <c r="E573" i="40"/>
  <c r="F573" i="40"/>
  <c r="G573" i="40"/>
  <c r="H573" i="40"/>
  <c r="I573" i="40"/>
  <c r="J573" i="40"/>
  <c r="A574" i="40"/>
  <c r="B574" i="40"/>
  <c r="C574" i="40"/>
  <c r="D574" i="40"/>
  <c r="E574" i="40"/>
  <c r="F574" i="40"/>
  <c r="G574" i="40"/>
  <c r="H574" i="40"/>
  <c r="I574" i="40"/>
  <c r="J574" i="40"/>
  <c r="A575" i="40"/>
  <c r="B575" i="40"/>
  <c r="C575" i="40"/>
  <c r="D575" i="40"/>
  <c r="E575" i="40"/>
  <c r="F575" i="40"/>
  <c r="G575" i="40"/>
  <c r="H575" i="40"/>
  <c r="I575" i="40"/>
  <c r="J575" i="40"/>
  <c r="A576" i="40"/>
  <c r="B576" i="40"/>
  <c r="C576" i="40"/>
  <c r="D576" i="40"/>
  <c r="E576" i="40"/>
  <c r="F576" i="40"/>
  <c r="G576" i="40"/>
  <c r="H576" i="40"/>
  <c r="I576" i="40"/>
  <c r="J576" i="40"/>
  <c r="A577" i="40"/>
  <c r="B577" i="40"/>
  <c r="C577" i="40"/>
  <c r="D577" i="40"/>
  <c r="E577" i="40"/>
  <c r="F577" i="40"/>
  <c r="G577" i="40"/>
  <c r="H577" i="40"/>
  <c r="I577" i="40"/>
  <c r="J577" i="40"/>
  <c r="A578" i="40"/>
  <c r="B578" i="40"/>
  <c r="C578" i="40"/>
  <c r="D578" i="40"/>
  <c r="E578" i="40"/>
  <c r="F578" i="40"/>
  <c r="G578" i="40"/>
  <c r="H578" i="40"/>
  <c r="I578" i="40"/>
  <c r="J578" i="40"/>
  <c r="A579" i="40"/>
  <c r="B579" i="40"/>
  <c r="C579" i="40"/>
  <c r="D579" i="40"/>
  <c r="E579" i="40"/>
  <c r="F579" i="40"/>
  <c r="G579" i="40"/>
  <c r="H579" i="40"/>
  <c r="I579" i="40"/>
  <c r="J579" i="40"/>
  <c r="A580" i="40"/>
  <c r="B580" i="40"/>
  <c r="C580" i="40"/>
  <c r="D580" i="40"/>
  <c r="E580" i="40"/>
  <c r="F580" i="40"/>
  <c r="G580" i="40"/>
  <c r="H580" i="40"/>
  <c r="I580" i="40"/>
  <c r="J580" i="40"/>
  <c r="A581" i="40"/>
  <c r="B581" i="40"/>
  <c r="C581" i="40"/>
  <c r="D581" i="40"/>
  <c r="E581" i="40"/>
  <c r="F581" i="40"/>
  <c r="G581" i="40"/>
  <c r="H581" i="40"/>
  <c r="I581" i="40"/>
  <c r="J581" i="40"/>
  <c r="A582" i="40"/>
  <c r="B582" i="40"/>
  <c r="C582" i="40"/>
  <c r="D582" i="40"/>
  <c r="E582" i="40"/>
  <c r="F582" i="40"/>
  <c r="G582" i="40"/>
  <c r="H582" i="40"/>
  <c r="I582" i="40"/>
  <c r="J582" i="40"/>
  <c r="A583" i="40"/>
  <c r="B583" i="40"/>
  <c r="C583" i="40"/>
  <c r="D583" i="40"/>
  <c r="E583" i="40"/>
  <c r="F583" i="40"/>
  <c r="G583" i="40"/>
  <c r="H583" i="40"/>
  <c r="I583" i="40"/>
  <c r="J583" i="40"/>
  <c r="A584" i="40"/>
  <c r="B584" i="40"/>
  <c r="C584" i="40"/>
  <c r="D584" i="40"/>
  <c r="E584" i="40"/>
  <c r="F584" i="40"/>
  <c r="G584" i="40"/>
  <c r="H584" i="40"/>
  <c r="I584" i="40"/>
  <c r="J584" i="40"/>
  <c r="A585" i="40"/>
  <c r="B585" i="40"/>
  <c r="C585" i="40"/>
  <c r="D585" i="40"/>
  <c r="E585" i="40"/>
  <c r="F585" i="40"/>
  <c r="G585" i="40"/>
  <c r="H585" i="40"/>
  <c r="I585" i="40"/>
  <c r="J585" i="40"/>
  <c r="A586" i="40"/>
  <c r="B586" i="40"/>
  <c r="C586" i="40"/>
  <c r="D586" i="40"/>
  <c r="E586" i="40"/>
  <c r="F586" i="40"/>
  <c r="G586" i="40"/>
  <c r="H586" i="40"/>
  <c r="I586" i="40"/>
  <c r="J586" i="40"/>
  <c r="A587" i="40"/>
  <c r="B587" i="40"/>
  <c r="C587" i="40"/>
  <c r="D587" i="40"/>
  <c r="E587" i="40"/>
  <c r="F587" i="40"/>
  <c r="G587" i="40"/>
  <c r="H587" i="40"/>
  <c r="I587" i="40"/>
  <c r="J587" i="40"/>
  <c r="A588" i="40"/>
  <c r="B588" i="40"/>
  <c r="C588" i="40"/>
  <c r="D588" i="40"/>
  <c r="E588" i="40"/>
  <c r="F588" i="40"/>
  <c r="G588" i="40"/>
  <c r="H588" i="40"/>
  <c r="I588" i="40"/>
  <c r="J588" i="40"/>
  <c r="A589" i="40"/>
  <c r="B589" i="40"/>
  <c r="C589" i="40"/>
  <c r="D589" i="40"/>
  <c r="E589" i="40"/>
  <c r="F589" i="40"/>
  <c r="G589" i="40"/>
  <c r="H589" i="40"/>
  <c r="I589" i="40"/>
  <c r="J589" i="40"/>
  <c r="A590" i="40"/>
  <c r="B590" i="40"/>
  <c r="C590" i="40"/>
  <c r="D590" i="40"/>
  <c r="E590" i="40"/>
  <c r="F590" i="40"/>
  <c r="G590" i="40"/>
  <c r="H590" i="40"/>
  <c r="I590" i="40"/>
  <c r="J590" i="40"/>
  <c r="A591" i="40"/>
  <c r="B591" i="40"/>
  <c r="C591" i="40"/>
  <c r="D591" i="40"/>
  <c r="E591" i="40"/>
  <c r="F591" i="40"/>
  <c r="G591" i="40"/>
  <c r="H591" i="40"/>
  <c r="I591" i="40"/>
  <c r="J591" i="40"/>
  <c r="A592" i="40"/>
  <c r="B592" i="40"/>
  <c r="C592" i="40"/>
  <c r="D592" i="40"/>
  <c r="E592" i="40"/>
  <c r="F592" i="40"/>
  <c r="G592" i="40"/>
  <c r="H592" i="40"/>
  <c r="I592" i="40"/>
  <c r="J592" i="40"/>
  <c r="A593" i="40"/>
  <c r="B593" i="40"/>
  <c r="C593" i="40"/>
  <c r="D593" i="40"/>
  <c r="E593" i="40"/>
  <c r="F593" i="40"/>
  <c r="G593" i="40"/>
  <c r="H593" i="40"/>
  <c r="I593" i="40"/>
  <c r="J593" i="40"/>
  <c r="A594" i="40"/>
  <c r="B594" i="40"/>
  <c r="C594" i="40"/>
  <c r="D594" i="40"/>
  <c r="E594" i="40"/>
  <c r="F594" i="40"/>
  <c r="G594" i="40"/>
  <c r="H594" i="40"/>
  <c r="I594" i="40"/>
  <c r="J594" i="40"/>
  <c r="A595" i="40"/>
  <c r="B595" i="40"/>
  <c r="C595" i="40"/>
  <c r="D595" i="40"/>
  <c r="E595" i="40"/>
  <c r="F595" i="40"/>
  <c r="G595" i="40"/>
  <c r="H595" i="40"/>
  <c r="I595" i="40"/>
  <c r="J595" i="40"/>
  <c r="A596" i="40"/>
  <c r="B596" i="40"/>
  <c r="C596" i="40"/>
  <c r="D596" i="40"/>
  <c r="E596" i="40"/>
  <c r="F596" i="40"/>
  <c r="G596" i="40"/>
  <c r="H596" i="40"/>
  <c r="I596" i="40"/>
  <c r="J596" i="40"/>
  <c r="A597" i="40"/>
  <c r="B597" i="40"/>
  <c r="C597" i="40"/>
  <c r="D597" i="40"/>
  <c r="E597" i="40"/>
  <c r="F597" i="40"/>
  <c r="G597" i="40"/>
  <c r="H597" i="40"/>
  <c r="I597" i="40"/>
  <c r="J597" i="40"/>
  <c r="A598" i="40"/>
  <c r="B598" i="40"/>
  <c r="C598" i="40"/>
  <c r="D598" i="40"/>
  <c r="E598" i="40"/>
  <c r="F598" i="40"/>
  <c r="G598" i="40"/>
  <c r="H598" i="40"/>
  <c r="I598" i="40"/>
  <c r="J598" i="40"/>
  <c r="A599" i="40"/>
  <c r="B599" i="40"/>
  <c r="C599" i="40"/>
  <c r="D599" i="40"/>
  <c r="E599" i="40"/>
  <c r="F599" i="40"/>
  <c r="G599" i="40"/>
  <c r="H599" i="40"/>
  <c r="I599" i="40"/>
  <c r="J599" i="40"/>
  <c r="A600" i="40"/>
  <c r="B600" i="40"/>
  <c r="C600" i="40"/>
  <c r="D600" i="40"/>
  <c r="E600" i="40"/>
  <c r="F600" i="40"/>
  <c r="G600" i="40"/>
  <c r="H600" i="40"/>
  <c r="I600" i="40"/>
  <c r="J600" i="40"/>
  <c r="A601" i="40"/>
  <c r="B601" i="40"/>
  <c r="C601" i="40"/>
  <c r="D601" i="40"/>
  <c r="E601" i="40"/>
  <c r="F601" i="40"/>
  <c r="G601" i="40"/>
  <c r="H601" i="40"/>
  <c r="I601" i="40"/>
  <c r="J601" i="40"/>
  <c r="A602" i="40"/>
  <c r="B602" i="40"/>
  <c r="C602" i="40"/>
  <c r="D602" i="40"/>
  <c r="E602" i="40"/>
  <c r="F602" i="40"/>
  <c r="G602" i="40"/>
  <c r="H602" i="40"/>
  <c r="I602" i="40"/>
  <c r="J602" i="40"/>
  <c r="A603" i="40"/>
  <c r="B603" i="40"/>
  <c r="C603" i="40"/>
  <c r="D603" i="40"/>
  <c r="E603" i="40"/>
  <c r="F603" i="40"/>
  <c r="G603" i="40"/>
  <c r="H603" i="40"/>
  <c r="I603" i="40"/>
  <c r="J603" i="40"/>
  <c r="A604" i="40"/>
  <c r="B604" i="40"/>
  <c r="C604" i="40"/>
  <c r="D604" i="40"/>
  <c r="E604" i="40"/>
  <c r="F604" i="40"/>
  <c r="G604" i="40"/>
  <c r="H604" i="40"/>
  <c r="I604" i="40"/>
  <c r="J604" i="40"/>
  <c r="A605" i="40"/>
  <c r="B605" i="40"/>
  <c r="C605" i="40"/>
  <c r="D605" i="40"/>
  <c r="E605" i="40"/>
  <c r="F605" i="40"/>
  <c r="G605" i="40"/>
  <c r="H605" i="40"/>
  <c r="I605" i="40"/>
  <c r="J605" i="40"/>
  <c r="I59" i="40"/>
  <c r="H59" i="40"/>
  <c r="AD59" i="40" s="1"/>
  <c r="B59" i="40"/>
  <c r="C59" i="40"/>
  <c r="D59" i="40"/>
  <c r="E59" i="40"/>
  <c r="F59" i="40"/>
  <c r="G59" i="40"/>
  <c r="A59" i="40"/>
  <c r="E36" i="40" s="1"/>
  <c r="P213" i="40"/>
  <c r="P212" i="40"/>
  <c r="P211" i="40"/>
  <c r="P210" i="40"/>
  <c r="P209" i="40"/>
  <c r="P208" i="40"/>
  <c r="P207" i="40"/>
  <c r="P206" i="40"/>
  <c r="P205" i="40"/>
  <c r="P204" i="40"/>
  <c r="P203" i="40"/>
  <c r="P202" i="40"/>
  <c r="P201" i="40"/>
  <c r="P200" i="40"/>
  <c r="AD199" i="40"/>
  <c r="P199" i="40"/>
  <c r="P198" i="40"/>
  <c r="P197" i="40"/>
  <c r="P196" i="40"/>
  <c r="P195" i="40"/>
  <c r="P194" i="40"/>
  <c r="P193" i="40"/>
  <c r="P192" i="40"/>
  <c r="P191" i="40"/>
  <c r="P190" i="40"/>
  <c r="P189" i="40"/>
  <c r="P188" i="40"/>
  <c r="P187" i="40"/>
  <c r="P186" i="40"/>
  <c r="P185" i="40"/>
  <c r="P184" i="40"/>
  <c r="P183" i="40"/>
  <c r="P182" i="40"/>
  <c r="P181" i="40"/>
  <c r="P180" i="40"/>
  <c r="P179" i="40"/>
  <c r="P178" i="40"/>
  <c r="P177" i="40"/>
  <c r="P176" i="40"/>
  <c r="P175" i="40"/>
  <c r="P174" i="40"/>
  <c r="P173" i="40"/>
  <c r="P172" i="40"/>
  <c r="P171" i="40"/>
  <c r="P170" i="40"/>
  <c r="P169" i="40"/>
  <c r="P168" i="40"/>
  <c r="P167" i="40"/>
  <c r="P166" i="40"/>
  <c r="P165" i="40"/>
  <c r="P164" i="40"/>
  <c r="P163" i="40"/>
  <c r="P162" i="40"/>
  <c r="P161" i="40"/>
  <c r="P160" i="40"/>
  <c r="P159" i="40"/>
  <c r="P158" i="40"/>
  <c r="P157" i="40"/>
  <c r="P156" i="40"/>
  <c r="P155" i="40"/>
  <c r="P154" i="40"/>
  <c r="P153" i="40"/>
  <c r="P152" i="40"/>
  <c r="P151" i="40"/>
  <c r="P150" i="40"/>
  <c r="P149" i="40"/>
  <c r="P148" i="40"/>
  <c r="P147" i="40"/>
  <c r="P146" i="40"/>
  <c r="P145" i="40"/>
  <c r="P144" i="40"/>
  <c r="P143" i="40"/>
  <c r="P142" i="40"/>
  <c r="P141" i="40"/>
  <c r="P140" i="40"/>
  <c r="P139" i="40"/>
  <c r="P138" i="40"/>
  <c r="P137" i="40"/>
  <c r="P136" i="40"/>
  <c r="P135" i="40"/>
  <c r="P134" i="40"/>
  <c r="P133" i="40"/>
  <c r="P132" i="40"/>
  <c r="P131" i="40"/>
  <c r="P130" i="40"/>
  <c r="P129" i="40"/>
  <c r="P128" i="40"/>
  <c r="P127" i="40"/>
  <c r="P126" i="40"/>
  <c r="P125" i="40"/>
  <c r="P124" i="40"/>
  <c r="P123" i="40"/>
  <c r="P122" i="40"/>
  <c r="P121" i="40"/>
  <c r="P120" i="40"/>
  <c r="P119" i="40"/>
  <c r="P118" i="40"/>
  <c r="P117" i="40"/>
  <c r="P116" i="40"/>
  <c r="P115" i="40"/>
  <c r="P114" i="40"/>
  <c r="P113" i="40"/>
  <c r="P112" i="40"/>
  <c r="P111" i="40"/>
  <c r="P110" i="40"/>
  <c r="P109" i="40"/>
  <c r="P108" i="40"/>
  <c r="P107" i="40"/>
  <c r="P106" i="40"/>
  <c r="P105" i="40"/>
  <c r="P104" i="40"/>
  <c r="P103" i="40"/>
  <c r="P102" i="40"/>
  <c r="P101" i="40"/>
  <c r="P100" i="40"/>
  <c r="P99" i="40"/>
  <c r="P98" i="40"/>
  <c r="P97" i="40"/>
  <c r="P96" i="40"/>
  <c r="P95" i="40"/>
  <c r="P94" i="40"/>
  <c r="P93" i="40"/>
  <c r="P92" i="40"/>
  <c r="P91" i="40"/>
  <c r="P90" i="40"/>
  <c r="P89" i="40"/>
  <c r="P88" i="40"/>
  <c r="P87" i="40"/>
  <c r="P86" i="40"/>
  <c r="P85" i="40"/>
  <c r="P84" i="40"/>
  <c r="P83" i="40"/>
  <c r="P82" i="40"/>
  <c r="P81" i="40"/>
  <c r="P80" i="40"/>
  <c r="P79" i="40"/>
  <c r="P78" i="40"/>
  <c r="P77" i="40"/>
  <c r="P76" i="40"/>
  <c r="P75" i="40"/>
  <c r="P74" i="40"/>
  <c r="P73" i="40"/>
  <c r="P72" i="40"/>
  <c r="P71" i="40"/>
  <c r="P70" i="40"/>
  <c r="P69" i="40"/>
  <c r="P68" i="40"/>
  <c r="P67" i="40"/>
  <c r="P66" i="40"/>
  <c r="P65" i="40"/>
  <c r="P64" i="40"/>
  <c r="AE63" i="40"/>
  <c r="P63" i="40"/>
  <c r="P62" i="40"/>
  <c r="P61" i="40"/>
  <c r="P60" i="40"/>
  <c r="AE59" i="40"/>
  <c r="Y59" i="40"/>
  <c r="L18" i="39"/>
  <c r="L21" i="39"/>
  <c r="L13" i="39"/>
  <c r="G15" i="39"/>
  <c r="G22" i="39"/>
  <c r="G25" i="39" s="1"/>
  <c r="G30" i="39"/>
  <c r="G43" i="39"/>
  <c r="L42" i="39" s="1"/>
  <c r="G52" i="39"/>
  <c r="L51" i="39" s="1"/>
  <c r="H30" i="39"/>
  <c r="H43" i="39"/>
  <c r="L43" i="39" s="1"/>
  <c r="H52" i="39"/>
  <c r="L52" i="39" s="1"/>
  <c r="H56" i="39"/>
  <c r="H20" i="39"/>
  <c r="H13" i="39"/>
  <c r="F11" i="12" l="1"/>
  <c r="H11" i="12" s="1"/>
  <c r="E18" i="40"/>
  <c r="E37" i="40" s="1"/>
  <c r="G37" i="40" s="1"/>
  <c r="Y186" i="40"/>
  <c r="V186" i="40"/>
  <c r="Y174" i="40"/>
  <c r="V174" i="40"/>
  <c r="Y170" i="40"/>
  <c r="V170" i="40"/>
  <c r="Y166" i="40"/>
  <c r="V166" i="40"/>
  <c r="Y162" i="40"/>
  <c r="V162" i="40"/>
  <c r="Y158" i="40"/>
  <c r="V158" i="40"/>
  <c r="AE151" i="40"/>
  <c r="V151" i="40"/>
  <c r="Y151" i="40"/>
  <c r="V143" i="40"/>
  <c r="Y143" i="40"/>
  <c r="N136" i="40"/>
  <c r="Y136" i="40"/>
  <c r="V135" i="40"/>
  <c r="Y135" i="40"/>
  <c r="V131" i="40"/>
  <c r="Y131" i="40"/>
  <c r="N130" i="40"/>
  <c r="Y130" i="40"/>
  <c r="V130" i="40"/>
  <c r="V123" i="40"/>
  <c r="Y123" i="40"/>
  <c r="V115" i="40"/>
  <c r="Y115" i="40"/>
  <c r="V107" i="40"/>
  <c r="Y107" i="40"/>
  <c r="V99" i="40"/>
  <c r="Y99" i="40"/>
  <c r="V91" i="40"/>
  <c r="Y91" i="40"/>
  <c r="AE87" i="40"/>
  <c r="AF87" i="40" s="1"/>
  <c r="V87" i="40"/>
  <c r="Y87" i="40"/>
  <c r="Y86" i="40"/>
  <c r="V86" i="40"/>
  <c r="AE85" i="40"/>
  <c r="V85" i="40"/>
  <c r="Y78" i="40"/>
  <c r="V78" i="40"/>
  <c r="AE75" i="40"/>
  <c r="V75" i="40"/>
  <c r="Y75" i="40"/>
  <c r="AE71" i="40"/>
  <c r="V71" i="40"/>
  <c r="Y71" i="40"/>
  <c r="Y70" i="40"/>
  <c r="V70" i="40"/>
  <c r="AE69" i="40"/>
  <c r="V69" i="40"/>
  <c r="AE65" i="40"/>
  <c r="V65" i="40"/>
  <c r="AD63" i="40"/>
  <c r="AF63" i="40" s="1"/>
  <c r="V63" i="40"/>
  <c r="AG59" i="40"/>
  <c r="AJ59" i="40" s="1"/>
  <c r="AM59" i="40" s="1"/>
  <c r="X59" i="40"/>
  <c r="V212" i="40"/>
  <c r="V208" i="40"/>
  <c r="V204" i="40"/>
  <c r="V144" i="40"/>
  <c r="V112" i="40"/>
  <c r="Y199" i="40"/>
  <c r="Y167" i="40"/>
  <c r="Y159" i="40"/>
  <c r="Y65" i="40"/>
  <c r="V213" i="40"/>
  <c r="V209" i="40"/>
  <c r="V116" i="40"/>
  <c r="V84" i="40"/>
  <c r="V68" i="40"/>
  <c r="Y189" i="40"/>
  <c r="Y181" i="40"/>
  <c r="Y93" i="40"/>
  <c r="Q63" i="40"/>
  <c r="V210" i="40"/>
  <c r="V206" i="40"/>
  <c r="V200" i="40"/>
  <c r="V152" i="40"/>
  <c r="V136" i="40"/>
  <c r="Y187" i="40"/>
  <c r="Y179" i="40"/>
  <c r="Y153" i="40"/>
  <c r="V188" i="40"/>
  <c r="V124" i="40"/>
  <c r="V92" i="40"/>
  <c r="V76" i="40"/>
  <c r="Y85" i="40"/>
  <c r="Y69" i="40"/>
  <c r="W59" i="40"/>
  <c r="Z59" i="40" s="1"/>
  <c r="AD143" i="40"/>
  <c r="O141" i="40"/>
  <c r="O147" i="40"/>
  <c r="AE147" i="40" s="1"/>
  <c r="AF147" i="40" s="1"/>
  <c r="O62" i="40"/>
  <c r="N62" i="40" s="1"/>
  <c r="AD76" i="40"/>
  <c r="AD99" i="40"/>
  <c r="O103" i="40"/>
  <c r="Q103" i="40" s="1"/>
  <c r="O183" i="40"/>
  <c r="AE183" i="40" s="1"/>
  <c r="AF183" i="40" s="1"/>
  <c r="AD189" i="40"/>
  <c r="AD131" i="40"/>
  <c r="AD68" i="40"/>
  <c r="AD71" i="40"/>
  <c r="AF71" i="40" s="1"/>
  <c r="O88" i="40"/>
  <c r="O132" i="40"/>
  <c r="AD159" i="40"/>
  <c r="O163" i="40"/>
  <c r="N163" i="40" s="1"/>
  <c r="O67" i="40"/>
  <c r="O79" i="40"/>
  <c r="AD85" i="40"/>
  <c r="AD91" i="40"/>
  <c r="O95" i="40"/>
  <c r="AD115" i="40"/>
  <c r="O119" i="40"/>
  <c r="O175" i="40"/>
  <c r="O178" i="40"/>
  <c r="AD69" i="40"/>
  <c r="O72" i="40"/>
  <c r="O77" i="40"/>
  <c r="AD84" i="40"/>
  <c r="AD107" i="40"/>
  <c r="O111" i="40"/>
  <c r="AE111" i="40" s="1"/>
  <c r="AF111" i="40" s="1"/>
  <c r="AD123" i="40"/>
  <c r="O127" i="40"/>
  <c r="AD135" i="40"/>
  <c r="O139" i="40"/>
  <c r="AD181" i="40"/>
  <c r="AD187" i="40"/>
  <c r="AD213" i="40"/>
  <c r="N63" i="40"/>
  <c r="AD65" i="40"/>
  <c r="AD75" i="40"/>
  <c r="O80" i="40"/>
  <c r="O83" i="40"/>
  <c r="N83" i="40" s="1"/>
  <c r="AD87" i="40"/>
  <c r="O96" i="40"/>
  <c r="AD151" i="40"/>
  <c r="O155" i="40"/>
  <c r="AD167" i="40"/>
  <c r="O171" i="40"/>
  <c r="AD179" i="40"/>
  <c r="O191" i="40"/>
  <c r="AD200" i="40"/>
  <c r="I61" i="40"/>
  <c r="X61" i="40" s="1"/>
  <c r="Q213" i="40"/>
  <c r="Q209" i="40"/>
  <c r="O173" i="40"/>
  <c r="AD173" i="40"/>
  <c r="O157" i="40"/>
  <c r="AD157" i="40"/>
  <c r="AD125" i="40"/>
  <c r="O125" i="40"/>
  <c r="AD109" i="40"/>
  <c r="O109" i="40"/>
  <c r="O205" i="40"/>
  <c r="AE205" i="40" s="1"/>
  <c r="AF205" i="40" s="1"/>
  <c r="O201" i="40"/>
  <c r="AD201" i="40"/>
  <c r="AD185" i="40"/>
  <c r="O185" i="40"/>
  <c r="AD169" i="40"/>
  <c r="O169" i="40"/>
  <c r="O137" i="40"/>
  <c r="AD137" i="40"/>
  <c r="O121" i="40"/>
  <c r="AD121" i="40"/>
  <c r="O105" i="40"/>
  <c r="AD105" i="40"/>
  <c r="AD89" i="40"/>
  <c r="O89" i="40"/>
  <c r="AD73" i="40"/>
  <c r="O73" i="40"/>
  <c r="O61" i="40"/>
  <c r="AD61" i="40"/>
  <c r="AD93" i="40"/>
  <c r="AD197" i="40"/>
  <c r="O197" i="40"/>
  <c r="O165" i="40"/>
  <c r="AD165" i="40"/>
  <c r="O149" i="40"/>
  <c r="AE149" i="40" s="1"/>
  <c r="AD149" i="40"/>
  <c r="AD133" i="40"/>
  <c r="O133" i="40"/>
  <c r="AD117" i="40"/>
  <c r="O117" i="40"/>
  <c r="AD101" i="40"/>
  <c r="O101" i="40"/>
  <c r="O193" i="40"/>
  <c r="AD193" i="40"/>
  <c r="AD177" i="40"/>
  <c r="O177" i="40"/>
  <c r="AD161" i="40"/>
  <c r="O161" i="40"/>
  <c r="O145" i="40"/>
  <c r="AD145" i="40"/>
  <c r="O129" i="40"/>
  <c r="N129" i="40" s="1"/>
  <c r="AD129" i="40"/>
  <c r="O113" i="40"/>
  <c r="AD113" i="40"/>
  <c r="O97" i="40"/>
  <c r="Q97" i="40" s="1"/>
  <c r="AD97" i="40"/>
  <c r="O81" i="40"/>
  <c r="AD81" i="40"/>
  <c r="AD211" i="40"/>
  <c r="O211" i="40"/>
  <c r="O207" i="40"/>
  <c r="AD207" i="40"/>
  <c r="AD203" i="40"/>
  <c r="O203" i="40"/>
  <c r="AD195" i="40"/>
  <c r="O195" i="40"/>
  <c r="Q91" i="40"/>
  <c r="AE165" i="40"/>
  <c r="Q153" i="40"/>
  <c r="N59" i="40"/>
  <c r="AD153" i="40"/>
  <c r="AD209" i="40"/>
  <c r="G36" i="40"/>
  <c r="N112" i="40"/>
  <c r="Q112" i="40"/>
  <c r="AE112" i="40"/>
  <c r="N84" i="40"/>
  <c r="AE84" i="40"/>
  <c r="N76" i="40"/>
  <c r="AE76" i="40"/>
  <c r="N68" i="40"/>
  <c r="AE68" i="40"/>
  <c r="AE188" i="40"/>
  <c r="O176" i="40"/>
  <c r="AD176" i="40"/>
  <c r="O148" i="40"/>
  <c r="AD148" i="40"/>
  <c r="O146" i="40"/>
  <c r="AD146" i="40"/>
  <c r="AE144" i="40"/>
  <c r="O118" i="40"/>
  <c r="AD118" i="40"/>
  <c r="AE116" i="40"/>
  <c r="AD114" i="40"/>
  <c r="O114" i="40"/>
  <c r="AD108" i="40"/>
  <c r="O108" i="40"/>
  <c r="AD106" i="40"/>
  <c r="O106" i="40"/>
  <c r="AD94" i="40"/>
  <c r="O94" i="40"/>
  <c r="Q62" i="40"/>
  <c r="O66" i="40"/>
  <c r="O74" i="40"/>
  <c r="O82" i="40"/>
  <c r="O90" i="40"/>
  <c r="AD92" i="40"/>
  <c r="O104" i="40"/>
  <c r="AD112" i="40"/>
  <c r="AD116" i="40"/>
  <c r="O122" i="40"/>
  <c r="AD124" i="40"/>
  <c r="N144" i="40"/>
  <c r="N151" i="40"/>
  <c r="AD188" i="40"/>
  <c r="AD204" i="40"/>
  <c r="AD208" i="40"/>
  <c r="AD212" i="40"/>
  <c r="O202" i="40"/>
  <c r="AD190" i="40"/>
  <c r="O190" i="40"/>
  <c r="O184" i="40"/>
  <c r="AD184" i="40"/>
  <c r="O182" i="40"/>
  <c r="AD182" i="40"/>
  <c r="AD154" i="40"/>
  <c r="O154" i="40"/>
  <c r="AE124" i="40"/>
  <c r="AF124" i="40" s="1"/>
  <c r="O120" i="40"/>
  <c r="AD120" i="40"/>
  <c r="AD102" i="40"/>
  <c r="O102" i="40"/>
  <c r="O98" i="40"/>
  <c r="AD98" i="40"/>
  <c r="O60" i="40"/>
  <c r="O64" i="40"/>
  <c r="Q68" i="40"/>
  <c r="AD70" i="40"/>
  <c r="Q76" i="40"/>
  <c r="AD78" i="40"/>
  <c r="Q84" i="40"/>
  <c r="AD86" i="40"/>
  <c r="AD152" i="40"/>
  <c r="O156" i="40"/>
  <c r="AD158" i="40"/>
  <c r="O160" i="40"/>
  <c r="AD162" i="40"/>
  <c r="O164" i="40"/>
  <c r="AD166" i="40"/>
  <c r="O168" i="40"/>
  <c r="AD170" i="40"/>
  <c r="O172" i="40"/>
  <c r="AD174" i="40"/>
  <c r="AD198" i="40"/>
  <c r="O198" i="40"/>
  <c r="O196" i="40"/>
  <c r="AD194" i="40"/>
  <c r="AD192" i="40"/>
  <c r="O192" i="40"/>
  <c r="O180" i="40"/>
  <c r="AD180" i="40"/>
  <c r="O150" i="40"/>
  <c r="AD150" i="40"/>
  <c r="O140" i="40"/>
  <c r="AD140" i="40"/>
  <c r="O138" i="40"/>
  <c r="AD138" i="40"/>
  <c r="AE136" i="40"/>
  <c r="O134" i="40"/>
  <c r="AD134" i="40"/>
  <c r="O128" i="40"/>
  <c r="AD128" i="40"/>
  <c r="O126" i="40"/>
  <c r="AD126" i="40"/>
  <c r="AD110" i="40"/>
  <c r="O110" i="40"/>
  <c r="AD100" i="40"/>
  <c r="O100" i="40"/>
  <c r="N116" i="40"/>
  <c r="N124" i="40"/>
  <c r="AD130" i="40"/>
  <c r="AD136" i="40"/>
  <c r="O142" i="40"/>
  <c r="AD144" i="40"/>
  <c r="N159" i="40"/>
  <c r="N167" i="40"/>
  <c r="AD186" i="40"/>
  <c r="O194" i="40"/>
  <c r="AD196" i="40"/>
  <c r="AD206" i="40"/>
  <c r="AD210" i="40"/>
  <c r="Q144" i="40"/>
  <c r="AE72" i="40"/>
  <c r="AF72" i="40" s="1"/>
  <c r="AE186" i="40"/>
  <c r="Q186" i="40"/>
  <c r="Q199" i="40"/>
  <c r="N199" i="40"/>
  <c r="N70" i="40"/>
  <c r="AE70" i="40"/>
  <c r="Q70" i="40"/>
  <c r="N78" i="40"/>
  <c r="AE78" i="40"/>
  <c r="Q78" i="40"/>
  <c r="N86" i="40"/>
  <c r="AE86" i="40"/>
  <c r="Q86" i="40"/>
  <c r="AE92" i="40"/>
  <c r="N92" i="40"/>
  <c r="Q92" i="40"/>
  <c r="AE153" i="40"/>
  <c r="N153" i="40"/>
  <c r="AE209" i="40"/>
  <c r="AE213" i="40"/>
  <c r="Q130" i="40"/>
  <c r="AE130" i="40"/>
  <c r="Q151" i="40"/>
  <c r="Q159" i="40"/>
  <c r="AE159" i="40"/>
  <c r="Q167" i="40"/>
  <c r="AE167" i="40"/>
  <c r="Q188" i="40"/>
  <c r="Q116" i="40"/>
  <c r="Q124" i="40"/>
  <c r="Q136" i="40"/>
  <c r="V59" i="40"/>
  <c r="K59" i="40"/>
  <c r="L59" i="40" s="1"/>
  <c r="AF59" i="40"/>
  <c r="N119" i="40"/>
  <c r="AE131" i="40"/>
  <c r="N131" i="40"/>
  <c r="Q131" i="40"/>
  <c r="AE99" i="40"/>
  <c r="N99" i="40"/>
  <c r="Q99" i="40"/>
  <c r="Q111" i="40"/>
  <c r="Q65" i="40"/>
  <c r="Q69" i="40"/>
  <c r="Q71" i="40"/>
  <c r="Q75" i="40"/>
  <c r="Q85" i="40"/>
  <c r="Q87" i="40"/>
  <c r="AE91" i="40"/>
  <c r="N91" i="40"/>
  <c r="AE93" i="40"/>
  <c r="N93" i="40"/>
  <c r="Q93" i="40"/>
  <c r="AE107" i="40"/>
  <c r="N107" i="40"/>
  <c r="Q107" i="40"/>
  <c r="AE115" i="40"/>
  <c r="N115" i="40"/>
  <c r="Q115" i="40"/>
  <c r="AE123" i="40"/>
  <c r="N123" i="40"/>
  <c r="Q123" i="40"/>
  <c r="AE103" i="40"/>
  <c r="AF103" i="40" s="1"/>
  <c r="AE135" i="40"/>
  <c r="N135" i="40"/>
  <c r="Q135" i="40"/>
  <c r="N65" i="40"/>
  <c r="N69" i="40"/>
  <c r="N71" i="40"/>
  <c r="N75" i="40"/>
  <c r="N85" i="40"/>
  <c r="N87" i="40"/>
  <c r="N109" i="40"/>
  <c r="AE143" i="40"/>
  <c r="N143" i="40"/>
  <c r="Q143" i="40"/>
  <c r="N147" i="40"/>
  <c r="AE158" i="40"/>
  <c r="N158" i="40"/>
  <c r="Q158" i="40"/>
  <c r="AE162" i="40"/>
  <c r="N162" i="40"/>
  <c r="Q162" i="40"/>
  <c r="AE166" i="40"/>
  <c r="N166" i="40"/>
  <c r="Q166" i="40"/>
  <c r="AE170" i="40"/>
  <c r="N170" i="40"/>
  <c r="Q170" i="40"/>
  <c r="AE174" i="40"/>
  <c r="N174" i="40"/>
  <c r="Q174" i="40"/>
  <c r="AE152" i="40"/>
  <c r="N152" i="40"/>
  <c r="Q152" i="40"/>
  <c r="AE179" i="40"/>
  <c r="N179" i="40"/>
  <c r="Q179" i="40"/>
  <c r="AE187" i="40"/>
  <c r="N187" i="40"/>
  <c r="Q187" i="40"/>
  <c r="Q191" i="40"/>
  <c r="AE191" i="40"/>
  <c r="AF191" i="40" s="1"/>
  <c r="AE181" i="40"/>
  <c r="N181" i="40"/>
  <c r="Q181" i="40"/>
  <c r="AE185" i="40"/>
  <c r="N189" i="40"/>
  <c r="Q189" i="40"/>
  <c r="AE189" i="40"/>
  <c r="N186" i="40"/>
  <c r="N188" i="40"/>
  <c r="AE206" i="40"/>
  <c r="N206" i="40"/>
  <c r="Q206" i="40"/>
  <c r="AE210" i="40"/>
  <c r="N210" i="40"/>
  <c r="Q210" i="40"/>
  <c r="AE199" i="40"/>
  <c r="AF199" i="40" s="1"/>
  <c r="AE204" i="40"/>
  <c r="N204" i="40"/>
  <c r="Q204" i="40"/>
  <c r="AE200" i="40"/>
  <c r="N200" i="40"/>
  <c r="Q200" i="40"/>
  <c r="AE208" i="40"/>
  <c r="N208" i="40"/>
  <c r="Q208" i="40"/>
  <c r="AE212" i="40"/>
  <c r="N212" i="40"/>
  <c r="Q212" i="40"/>
  <c r="N209" i="40"/>
  <c r="N213" i="40"/>
  <c r="L19" i="39"/>
  <c r="L14" i="39"/>
  <c r="I43" i="39"/>
  <c r="G32" i="39"/>
  <c r="I52" i="39"/>
  <c r="I20" i="39"/>
  <c r="I13" i="39"/>
  <c r="H15" i="39"/>
  <c r="H44" i="39" s="1"/>
  <c r="AF151" i="40" l="1"/>
  <c r="G44" i="40"/>
  <c r="Q147" i="40"/>
  <c r="AE62" i="40"/>
  <c r="AF62" i="40" s="1"/>
  <c r="AF75" i="40"/>
  <c r="AF85" i="40"/>
  <c r="Q183" i="40"/>
  <c r="AF174" i="40"/>
  <c r="AF158" i="40"/>
  <c r="AF167" i="40"/>
  <c r="N183" i="40"/>
  <c r="AF143" i="40"/>
  <c r="AF69" i="40"/>
  <c r="AH59" i="40"/>
  <c r="AA59" i="40"/>
  <c r="AB59" i="40" s="1"/>
  <c r="Y184" i="40"/>
  <c r="V184" i="40"/>
  <c r="AE114" i="40"/>
  <c r="AF114" i="40" s="1"/>
  <c r="Y114" i="40"/>
  <c r="V114" i="40"/>
  <c r="AE211" i="40"/>
  <c r="AF211" i="40" s="1"/>
  <c r="Y211" i="40"/>
  <c r="V211" i="40"/>
  <c r="AE161" i="40"/>
  <c r="V161" i="40"/>
  <c r="Y161" i="40"/>
  <c r="AE117" i="40"/>
  <c r="V117" i="40"/>
  <c r="Y117" i="40"/>
  <c r="V197" i="40"/>
  <c r="Y197" i="40"/>
  <c r="V61" i="40"/>
  <c r="Y61" i="40"/>
  <c r="N121" i="40"/>
  <c r="V121" i="40"/>
  <c r="Y121" i="40"/>
  <c r="N201" i="40"/>
  <c r="Y201" i="40"/>
  <c r="V201" i="40"/>
  <c r="V171" i="40"/>
  <c r="Y171" i="40"/>
  <c r="Y96" i="40"/>
  <c r="V96" i="40"/>
  <c r="N127" i="40"/>
  <c r="V127" i="40"/>
  <c r="Y127" i="40"/>
  <c r="Y178" i="40"/>
  <c r="V178" i="40"/>
  <c r="V95" i="40"/>
  <c r="Y95" i="40"/>
  <c r="AE67" i="40"/>
  <c r="AF67" i="40" s="1"/>
  <c r="V67" i="40"/>
  <c r="Y67" i="40"/>
  <c r="Q88" i="40"/>
  <c r="Y88" i="40"/>
  <c r="V88" i="40"/>
  <c r="AF189" i="40"/>
  <c r="Y126" i="40"/>
  <c r="V126" i="40"/>
  <c r="Q134" i="40"/>
  <c r="Y134" i="40"/>
  <c r="V134" i="40"/>
  <c r="Y98" i="40"/>
  <c r="V98" i="40"/>
  <c r="Y120" i="40"/>
  <c r="V120" i="40"/>
  <c r="AE190" i="40"/>
  <c r="Y190" i="40"/>
  <c r="V190" i="40"/>
  <c r="Y82" i="40"/>
  <c r="V82" i="40"/>
  <c r="N148" i="40"/>
  <c r="Y148" i="40"/>
  <c r="V148" i="40"/>
  <c r="N97" i="40"/>
  <c r="V97" i="40"/>
  <c r="Y97" i="40"/>
  <c r="V129" i="40"/>
  <c r="Y129" i="40"/>
  <c r="V193" i="40"/>
  <c r="Y193" i="40"/>
  <c r="Q149" i="40"/>
  <c r="V149" i="40"/>
  <c r="Y149" i="40"/>
  <c r="AE73" i="40"/>
  <c r="AF73" i="40" s="1"/>
  <c r="V73" i="40"/>
  <c r="Y73" i="40"/>
  <c r="N185" i="40"/>
  <c r="V185" i="40"/>
  <c r="Y185" i="40"/>
  <c r="Q205" i="40"/>
  <c r="V205" i="40"/>
  <c r="Y205" i="40"/>
  <c r="V173" i="40"/>
  <c r="Y173" i="40"/>
  <c r="AF65" i="40"/>
  <c r="AE77" i="40"/>
  <c r="AF77" i="40" s="1"/>
  <c r="V77" i="40"/>
  <c r="Y77" i="40"/>
  <c r="AE175" i="40"/>
  <c r="AF175" i="40" s="1"/>
  <c r="V175" i="40"/>
  <c r="Y175" i="40"/>
  <c r="Q163" i="40"/>
  <c r="V163" i="40"/>
  <c r="Y163" i="40"/>
  <c r="V183" i="40"/>
  <c r="Y183" i="40"/>
  <c r="Y62" i="40"/>
  <c r="V62" i="40"/>
  <c r="Y150" i="40"/>
  <c r="V150" i="40"/>
  <c r="Y168" i="40"/>
  <c r="V168" i="40"/>
  <c r="Y90" i="40"/>
  <c r="V90" i="40"/>
  <c r="Y106" i="40"/>
  <c r="V106" i="40"/>
  <c r="V125" i="40"/>
  <c r="Y125" i="40"/>
  <c r="Q142" i="40"/>
  <c r="Y142" i="40"/>
  <c r="V142" i="40"/>
  <c r="Y110" i="40"/>
  <c r="V110" i="40"/>
  <c r="Y140" i="40"/>
  <c r="V140" i="40"/>
  <c r="N180" i="40"/>
  <c r="Y180" i="40"/>
  <c r="V180" i="40"/>
  <c r="AE196" i="40"/>
  <c r="AF196" i="40" s="1"/>
  <c r="Y196" i="40"/>
  <c r="V196" i="40"/>
  <c r="AE172" i="40"/>
  <c r="AF172" i="40" s="1"/>
  <c r="Y172" i="40"/>
  <c r="V172" i="40"/>
  <c r="N164" i="40"/>
  <c r="Y164" i="40"/>
  <c r="V164" i="40"/>
  <c r="Y156" i="40"/>
  <c r="V156" i="40"/>
  <c r="AE64" i="40"/>
  <c r="AF64" i="40" s="1"/>
  <c r="Y64" i="40"/>
  <c r="V64" i="40"/>
  <c r="Y102" i="40"/>
  <c r="V102" i="40"/>
  <c r="AE182" i="40"/>
  <c r="AF182" i="40" s="1"/>
  <c r="Y182" i="40"/>
  <c r="V182" i="40"/>
  <c r="Y104" i="40"/>
  <c r="V104" i="40"/>
  <c r="Y74" i="40"/>
  <c r="V74" i="40"/>
  <c r="Y94" i="40"/>
  <c r="V94" i="40"/>
  <c r="Y108" i="40"/>
  <c r="V108" i="40"/>
  <c r="V195" i="40"/>
  <c r="Y195" i="40"/>
  <c r="N177" i="40"/>
  <c r="V177" i="40"/>
  <c r="Y177" i="40"/>
  <c r="N101" i="40"/>
  <c r="V101" i="40"/>
  <c r="Y101" i="40"/>
  <c r="N133" i="40"/>
  <c r="V133" i="40"/>
  <c r="Y133" i="40"/>
  <c r="V105" i="40"/>
  <c r="Y105" i="40"/>
  <c r="AE137" i="40"/>
  <c r="AF137" i="40" s="1"/>
  <c r="V137" i="40"/>
  <c r="Y137" i="40"/>
  <c r="V109" i="40"/>
  <c r="Y109" i="40"/>
  <c r="N191" i="40"/>
  <c r="V191" i="40"/>
  <c r="Y191" i="40"/>
  <c r="Q155" i="40"/>
  <c r="V155" i="40"/>
  <c r="Y155" i="40"/>
  <c r="AE83" i="40"/>
  <c r="AF83" i="40" s="1"/>
  <c r="V83" i="40"/>
  <c r="Y83" i="40"/>
  <c r="AE139" i="40"/>
  <c r="AF139" i="40" s="1"/>
  <c r="V139" i="40"/>
  <c r="Y139" i="40"/>
  <c r="V111" i="40"/>
  <c r="Y111" i="40"/>
  <c r="Q72" i="40"/>
  <c r="Y72" i="40"/>
  <c r="V72" i="40"/>
  <c r="V119" i="40"/>
  <c r="Y119" i="40"/>
  <c r="V103" i="40"/>
  <c r="Y103" i="40"/>
  <c r="V147" i="40"/>
  <c r="Y147" i="40"/>
  <c r="AE194" i="40"/>
  <c r="AF194" i="40" s="1"/>
  <c r="Y194" i="40"/>
  <c r="V194" i="40"/>
  <c r="Y100" i="40"/>
  <c r="V100" i="40"/>
  <c r="Y138" i="40"/>
  <c r="V138" i="40"/>
  <c r="AE160" i="40"/>
  <c r="AF160" i="40" s="1"/>
  <c r="Y160" i="40"/>
  <c r="V160" i="40"/>
  <c r="Y118" i="40"/>
  <c r="V118" i="40"/>
  <c r="AE203" i="40"/>
  <c r="AF203" i="40" s="1"/>
  <c r="Y203" i="40"/>
  <c r="V203" i="40"/>
  <c r="Y128" i="40"/>
  <c r="V128" i="40"/>
  <c r="Y192" i="40"/>
  <c r="V192" i="40"/>
  <c r="AE198" i="40"/>
  <c r="AF198" i="40" s="1"/>
  <c r="Y198" i="40"/>
  <c r="V198" i="40"/>
  <c r="Q60" i="40"/>
  <c r="Y60" i="40"/>
  <c r="V60" i="40"/>
  <c r="Y154" i="40"/>
  <c r="V154" i="40"/>
  <c r="N202" i="40"/>
  <c r="V202" i="40"/>
  <c r="Y202" i="40"/>
  <c r="Y122" i="40"/>
  <c r="V122" i="40"/>
  <c r="Y66" i="40"/>
  <c r="V66" i="40"/>
  <c r="Q146" i="40"/>
  <c r="Y146" i="40"/>
  <c r="V146" i="40"/>
  <c r="Y176" i="40"/>
  <c r="V176" i="40"/>
  <c r="AF76" i="40"/>
  <c r="AE207" i="40"/>
  <c r="AF207" i="40" s="1"/>
  <c r="Y207" i="40"/>
  <c r="V207" i="40"/>
  <c r="AE81" i="40"/>
  <c r="AF81" i="40" s="1"/>
  <c r="V81" i="40"/>
  <c r="Y81" i="40"/>
  <c r="AE113" i="40"/>
  <c r="AF113" i="40" s="1"/>
  <c r="V113" i="40"/>
  <c r="Y113" i="40"/>
  <c r="V145" i="40"/>
  <c r="Y145" i="40"/>
  <c r="N165" i="40"/>
  <c r="V165" i="40"/>
  <c r="Y165" i="40"/>
  <c r="AE89" i="40"/>
  <c r="AF89" i="40" s="1"/>
  <c r="V89" i="40"/>
  <c r="Y89" i="40"/>
  <c r="AE169" i="40"/>
  <c r="V169" i="40"/>
  <c r="Y169" i="40"/>
  <c r="AE157" i="40"/>
  <c r="AF157" i="40" s="1"/>
  <c r="V157" i="40"/>
  <c r="Y157" i="40"/>
  <c r="Q80" i="40"/>
  <c r="Y80" i="40"/>
  <c r="V80" i="40"/>
  <c r="AE79" i="40"/>
  <c r="AF79" i="40" s="1"/>
  <c r="V79" i="40"/>
  <c r="Y79" i="40"/>
  <c r="AE132" i="40"/>
  <c r="AF132" i="40" s="1"/>
  <c r="Y132" i="40"/>
  <c r="V132" i="40"/>
  <c r="AE141" i="40"/>
  <c r="AF141" i="40" s="1"/>
  <c r="V141" i="40"/>
  <c r="Y141" i="40"/>
  <c r="AF99" i="40"/>
  <c r="N141" i="40"/>
  <c r="AF131" i="40"/>
  <c r="Q141" i="40"/>
  <c r="AE202" i="40"/>
  <c r="AF202" i="40" s="1"/>
  <c r="Q154" i="40"/>
  <c r="AE154" i="40"/>
  <c r="AF154" i="40" s="1"/>
  <c r="N198" i="40"/>
  <c r="Q202" i="40"/>
  <c r="N139" i="40"/>
  <c r="AF159" i="40"/>
  <c r="N72" i="40"/>
  <c r="AE155" i="40"/>
  <c r="AF155" i="40" s="1"/>
  <c r="AF165" i="40"/>
  <c r="N103" i="40"/>
  <c r="Q83" i="40"/>
  <c r="N111" i="40"/>
  <c r="Q119" i="40"/>
  <c r="AE119" i="40"/>
  <c r="AF119" i="40" s="1"/>
  <c r="AF68" i="40"/>
  <c r="Q139" i="40"/>
  <c r="N105" i="40"/>
  <c r="N155" i="40"/>
  <c r="AF161" i="40"/>
  <c r="AF200" i="40"/>
  <c r="Q193" i="40"/>
  <c r="Q185" i="40"/>
  <c r="AE97" i="40"/>
  <c r="AF97" i="40" s="1"/>
  <c r="AF91" i="40"/>
  <c r="Q77" i="40"/>
  <c r="Q73" i="40"/>
  <c r="AE193" i="40"/>
  <c r="AF193" i="40" s="1"/>
  <c r="N193" i="40"/>
  <c r="N88" i="40"/>
  <c r="AF117" i="40"/>
  <c r="AF208" i="40"/>
  <c r="AE88" i="40"/>
  <c r="AF88" i="40" s="1"/>
  <c r="AF181" i="40"/>
  <c r="AE178" i="40"/>
  <c r="AF178" i="40" s="1"/>
  <c r="AF166" i="40"/>
  <c r="Q129" i="40"/>
  <c r="AE129" i="40"/>
  <c r="AF129" i="40" s="1"/>
  <c r="N77" i="40"/>
  <c r="N73" i="40"/>
  <c r="AF123" i="40"/>
  <c r="Q175" i="40"/>
  <c r="Q122" i="40"/>
  <c r="AE163" i="40"/>
  <c r="AF163" i="40" s="1"/>
  <c r="N149" i="40"/>
  <c r="N173" i="40"/>
  <c r="AE173" i="40"/>
  <c r="AF173" i="40" s="1"/>
  <c r="N178" i="40"/>
  <c r="AE95" i="40"/>
  <c r="AF95" i="40" s="1"/>
  <c r="AF210" i="40"/>
  <c r="Q178" i="40"/>
  <c r="Q95" i="40"/>
  <c r="Q173" i="40"/>
  <c r="N205" i="40"/>
  <c r="AF92" i="40"/>
  <c r="AE96" i="40"/>
  <c r="AF96" i="40" s="1"/>
  <c r="N175" i="40"/>
  <c r="N184" i="40"/>
  <c r="Q169" i="40"/>
  <c r="AF179" i="40"/>
  <c r="N145" i="40"/>
  <c r="Q132" i="40"/>
  <c r="Q120" i="40"/>
  <c r="Q207" i="40"/>
  <c r="N192" i="40"/>
  <c r="AF135" i="40"/>
  <c r="N95" i="40"/>
  <c r="AF115" i="40"/>
  <c r="Q79" i="40"/>
  <c r="Q67" i="40"/>
  <c r="N113" i="40"/>
  <c r="Q126" i="40"/>
  <c r="N80" i="40"/>
  <c r="Q203" i="40"/>
  <c r="AE80" i="40"/>
  <c r="AF80" i="40" s="1"/>
  <c r="Q96" i="40"/>
  <c r="N79" i="40"/>
  <c r="N67" i="40"/>
  <c r="AF107" i="40"/>
  <c r="AF213" i="40"/>
  <c r="N171" i="40"/>
  <c r="N132" i="40"/>
  <c r="AE168" i="40"/>
  <c r="AF168" i="40" s="1"/>
  <c r="Q127" i="40"/>
  <c r="AE127" i="40"/>
  <c r="AF127" i="40" s="1"/>
  <c r="AE61" i="40"/>
  <c r="Q184" i="40"/>
  <c r="Q197" i="40"/>
  <c r="AF187" i="40"/>
  <c r="N125" i="40"/>
  <c r="Q138" i="40"/>
  <c r="AE171" i="40"/>
  <c r="AF171" i="40" s="1"/>
  <c r="N96" i="40"/>
  <c r="AF84" i="40"/>
  <c r="Q171" i="40"/>
  <c r="Q198" i="40"/>
  <c r="AE192" i="40"/>
  <c r="AF192" i="40" s="1"/>
  <c r="AF169" i="40"/>
  <c r="N117" i="40"/>
  <c r="Q121" i="40"/>
  <c r="AE121" i="40"/>
  <c r="AF121" i="40" s="1"/>
  <c r="AE197" i="40"/>
  <c r="AF197" i="40" s="1"/>
  <c r="Q118" i="40"/>
  <c r="N61" i="40"/>
  <c r="N156" i="40"/>
  <c r="N211" i="40"/>
  <c r="AF204" i="40"/>
  <c r="N176" i="40"/>
  <c r="Q125" i="40"/>
  <c r="AE125" i="40"/>
  <c r="AF125" i="40" s="1"/>
  <c r="Q161" i="40"/>
  <c r="AF130" i="40"/>
  <c r="AF149" i="40"/>
  <c r="N203" i="40"/>
  <c r="N161" i="40"/>
  <c r="N197" i="40"/>
  <c r="AF116" i="40"/>
  <c r="AF144" i="40"/>
  <c r="Q117" i="40"/>
  <c r="Q61" i="40"/>
  <c r="Q211" i="40"/>
  <c r="Q201" i="40"/>
  <c r="AF78" i="40"/>
  <c r="AE201" i="40"/>
  <c r="AF201" i="40" s="1"/>
  <c r="AF136" i="40"/>
  <c r="AE150" i="40"/>
  <c r="AF150" i="40" s="1"/>
  <c r="AE177" i="40"/>
  <c r="AF177" i="40" s="1"/>
  <c r="Q133" i="40"/>
  <c r="AE133" i="40"/>
  <c r="AF133" i="40" s="1"/>
  <c r="AE101" i="40"/>
  <c r="AF101" i="40" s="1"/>
  <c r="N207" i="40"/>
  <c r="Q195" i="40"/>
  <c r="N194" i="40"/>
  <c r="AF185" i="40"/>
  <c r="Q176" i="40"/>
  <c r="AE176" i="40"/>
  <c r="AF176" i="40" s="1"/>
  <c r="AE148" i="40"/>
  <c r="AF148" i="40" s="1"/>
  <c r="Q148" i="40"/>
  <c r="Q145" i="40"/>
  <c r="AE145" i="40"/>
  <c r="AF145" i="40" s="1"/>
  <c r="Q109" i="40"/>
  <c r="AE109" i="40"/>
  <c r="AF109" i="40" s="1"/>
  <c r="N89" i="40"/>
  <c r="N81" i="40"/>
  <c r="Q89" i="40"/>
  <c r="Q81" i="40"/>
  <c r="Q105" i="40"/>
  <c r="AE105" i="40"/>
  <c r="AF105" i="40" s="1"/>
  <c r="AE195" i="40"/>
  <c r="AF195" i="40" s="1"/>
  <c r="Q177" i="40"/>
  <c r="N98" i="40"/>
  <c r="AF70" i="40"/>
  <c r="AF61" i="40"/>
  <c r="N169" i="40"/>
  <c r="N137" i="40"/>
  <c r="Q101" i="40"/>
  <c r="N157" i="40"/>
  <c r="Q168" i="40"/>
  <c r="AF152" i="40"/>
  <c r="AF170" i="40"/>
  <c r="Q137" i="40"/>
  <c r="AF93" i="40"/>
  <c r="Q113" i="40"/>
  <c r="Q165" i="40"/>
  <c r="Q157" i="40"/>
  <c r="N195" i="40"/>
  <c r="AF153" i="40"/>
  <c r="AE164" i="40"/>
  <c r="AF164" i="40" s="1"/>
  <c r="N190" i="40"/>
  <c r="Q156" i="40"/>
  <c r="AE156" i="40"/>
  <c r="AF156" i="40" s="1"/>
  <c r="N154" i="40"/>
  <c r="Q128" i="40"/>
  <c r="AF209" i="40"/>
  <c r="Q64" i="40"/>
  <c r="Q180" i="40"/>
  <c r="AD53" i="40"/>
  <c r="N172" i="40"/>
  <c r="Q164" i="40"/>
  <c r="N150" i="40"/>
  <c r="Q140" i="40"/>
  <c r="AF186" i="40"/>
  <c r="Q190" i="40"/>
  <c r="AF190" i="40"/>
  <c r="Q172" i="40"/>
  <c r="Q150" i="40"/>
  <c r="AF162" i="40"/>
  <c r="Q192" i="40"/>
  <c r="Q194" i="40"/>
  <c r="N196" i="40"/>
  <c r="N160" i="40"/>
  <c r="Q196" i="40"/>
  <c r="Q182" i="40"/>
  <c r="Q110" i="40"/>
  <c r="AE110" i="40"/>
  <c r="AF110" i="40" s="1"/>
  <c r="N110" i="40"/>
  <c r="Q82" i="40"/>
  <c r="N82" i="40"/>
  <c r="AE82" i="40"/>
  <c r="AF82" i="40" s="1"/>
  <c r="AE142" i="40"/>
  <c r="AF142" i="40" s="1"/>
  <c r="N142" i="40"/>
  <c r="N134" i="40"/>
  <c r="AE90" i="40"/>
  <c r="AF90" i="40" s="1"/>
  <c r="Q90" i="40"/>
  <c r="N90" i="40"/>
  <c r="N94" i="40"/>
  <c r="Q94" i="40"/>
  <c r="AE94" i="40"/>
  <c r="AF94" i="40" s="1"/>
  <c r="AE108" i="40"/>
  <c r="AF108" i="40" s="1"/>
  <c r="N108" i="40"/>
  <c r="Q108" i="40"/>
  <c r="AF212" i="40"/>
  <c r="AF206" i="40"/>
  <c r="N182" i="40"/>
  <c r="N168" i="40"/>
  <c r="AF112" i="40"/>
  <c r="Q98" i="40"/>
  <c r="AF86" i="40"/>
  <c r="AE128" i="40"/>
  <c r="AF128" i="40" s="1"/>
  <c r="N128" i="40"/>
  <c r="AE140" i="40"/>
  <c r="AF140" i="40" s="1"/>
  <c r="N140" i="40"/>
  <c r="AE180" i="40"/>
  <c r="AF180" i="40" s="1"/>
  <c r="AE60" i="40"/>
  <c r="AF60" i="40" s="1"/>
  <c r="N60" i="40"/>
  <c r="AE120" i="40"/>
  <c r="AF120" i="40" s="1"/>
  <c r="N120" i="40"/>
  <c r="AE184" i="40"/>
  <c r="AF184" i="40" s="1"/>
  <c r="AE122" i="40"/>
  <c r="AF122" i="40" s="1"/>
  <c r="N122" i="40"/>
  <c r="N104" i="40"/>
  <c r="Q104" i="40"/>
  <c r="AE104" i="40"/>
  <c r="AF104" i="40" s="1"/>
  <c r="Q74" i="40"/>
  <c r="AE74" i="40"/>
  <c r="AF74" i="40" s="1"/>
  <c r="N74" i="40"/>
  <c r="N106" i="40"/>
  <c r="Q106" i="40"/>
  <c r="AE106" i="40"/>
  <c r="AF106" i="40" s="1"/>
  <c r="N114" i="40"/>
  <c r="Q114" i="40"/>
  <c r="AF188" i="40"/>
  <c r="AE126" i="40"/>
  <c r="AF126" i="40" s="1"/>
  <c r="N126" i="40"/>
  <c r="AE138" i="40"/>
  <c r="AF138" i="40" s="1"/>
  <c r="N138" i="40"/>
  <c r="Q160" i="40"/>
  <c r="AE134" i="40"/>
  <c r="AF134" i="40" s="1"/>
  <c r="AE98" i="40"/>
  <c r="AF98" i="40" s="1"/>
  <c r="AE100" i="40"/>
  <c r="AF100" i="40" s="1"/>
  <c r="N100" i="40"/>
  <c r="Q100" i="40"/>
  <c r="N64" i="40"/>
  <c r="Q102" i="40"/>
  <c r="AE102" i="40"/>
  <c r="AF102" i="40" s="1"/>
  <c r="N102" i="40"/>
  <c r="Q66" i="40"/>
  <c r="N66" i="40"/>
  <c r="AE66" i="40"/>
  <c r="AF66" i="40" s="1"/>
  <c r="AE118" i="40"/>
  <c r="AF118" i="40" s="1"/>
  <c r="N118" i="40"/>
  <c r="AE146" i="40"/>
  <c r="AF146" i="40" s="1"/>
  <c r="N146" i="40"/>
  <c r="G36" i="39"/>
  <c r="G59" i="39" s="1"/>
  <c r="G60" i="39" s="1"/>
  <c r="L31" i="39"/>
  <c r="G33" i="39"/>
  <c r="G44" i="39"/>
  <c r="G37" i="39"/>
  <c r="AI59" i="40" l="1"/>
  <c r="AK59" i="40"/>
  <c r="AF53" i="40"/>
  <c r="AE53" i="40"/>
  <c r="C12" i="18"/>
  <c r="C13" i="18"/>
  <c r="C14" i="18"/>
  <c r="C15" i="18"/>
  <c r="C11" i="1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L51" i="28"/>
  <c r="L52" i="28"/>
  <c r="L53" i="28"/>
  <c r="L54" i="28"/>
  <c r="L55" i="28"/>
  <c r="L56" i="28"/>
  <c r="L57" i="28"/>
  <c r="L58" i="28"/>
  <c r="L59" i="28"/>
  <c r="L60" i="28"/>
  <c r="L61" i="28"/>
  <c r="L62" i="28"/>
  <c r="L63" i="28"/>
  <c r="L64" i="28"/>
  <c r="L65" i="28"/>
  <c r="L66" i="28"/>
  <c r="L67" i="28"/>
  <c r="L68" i="28"/>
  <c r="L69" i="28"/>
  <c r="L70" i="28"/>
  <c r="L71" i="28"/>
  <c r="L72" i="28"/>
  <c r="L73" i="28"/>
  <c r="L74" i="28"/>
  <c r="L75" i="28"/>
  <c r="L76" i="28"/>
  <c r="L77" i="28"/>
  <c r="L78" i="28"/>
  <c r="L79" i="28"/>
  <c r="L80" i="28"/>
  <c r="L81" i="28"/>
  <c r="L82" i="28"/>
  <c r="L83" i="28"/>
  <c r="L84" i="28"/>
  <c r="L85" i="28"/>
  <c r="L86" i="28"/>
  <c r="L87" i="28"/>
  <c r="L88" i="28"/>
  <c r="L89" i="28"/>
  <c r="L90" i="28"/>
  <c r="L91" i="28"/>
  <c r="L92" i="28"/>
  <c r="L93" i="28"/>
  <c r="L94" i="28"/>
  <c r="L95" i="28"/>
  <c r="L96" i="28"/>
  <c r="L97" i="28"/>
  <c r="L98" i="28"/>
  <c r="L99" i="28"/>
  <c r="L100" i="28"/>
  <c r="L101" i="28"/>
  <c r="L102" i="28"/>
  <c r="L103" i="28"/>
  <c r="L104" i="28"/>
  <c r="L105" i="28"/>
  <c r="L106" i="28"/>
  <c r="L107" i="28"/>
  <c r="L108" i="28"/>
  <c r="L109" i="28"/>
  <c r="L110" i="28"/>
  <c r="L111" i="28"/>
  <c r="L112" i="28"/>
  <c r="L113" i="28"/>
  <c r="L114" i="28"/>
  <c r="L115" i="28"/>
  <c r="L116" i="28"/>
  <c r="L117" i="28"/>
  <c r="L118" i="28"/>
  <c r="L119" i="28"/>
  <c r="L120" i="28"/>
  <c r="L121" i="28"/>
  <c r="L122" i="28"/>
  <c r="L123" i="28"/>
  <c r="L124" i="28"/>
  <c r="L125" i="28"/>
  <c r="L126" i="28"/>
  <c r="L127" i="28"/>
  <c r="L128" i="28"/>
  <c r="L129" i="28"/>
  <c r="L130" i="28"/>
  <c r="L131" i="28"/>
  <c r="L132" i="28"/>
  <c r="L133" i="28"/>
  <c r="L134" i="28"/>
  <c r="L135" i="28"/>
  <c r="L136" i="28"/>
  <c r="L137" i="28"/>
  <c r="L138" i="28"/>
  <c r="L139" i="28"/>
  <c r="L140" i="28"/>
  <c r="L141" i="28"/>
  <c r="L142" i="28"/>
  <c r="L143" i="28"/>
  <c r="L144" i="28"/>
  <c r="L145" i="28"/>
  <c r="L146" i="28"/>
  <c r="L147" i="28"/>
  <c r="L148" i="28"/>
  <c r="L149" i="28"/>
  <c r="L150" i="28"/>
  <c r="L151" i="28"/>
  <c r="L152" i="28"/>
  <c r="L153" i="28"/>
  <c r="L154" i="28"/>
  <c r="L155" i="28"/>
  <c r="L156" i="28"/>
  <c r="L157" i="28"/>
  <c r="L158" i="28"/>
  <c r="L159" i="28"/>
  <c r="L160" i="28"/>
  <c r="L161" i="28"/>
  <c r="L162" i="28"/>
  <c r="L163" i="28"/>
  <c r="L164" i="28"/>
  <c r="L165" i="28"/>
  <c r="L11" i="28"/>
  <c r="F15" i="18"/>
  <c r="F13" i="18"/>
  <c r="F11" i="18"/>
  <c r="F14" i="18"/>
  <c r="F12" i="18"/>
  <c r="AN59" i="40" l="1"/>
  <c r="AO59" i="40" s="1"/>
  <c r="AL59" i="40"/>
  <c r="E10" i="2"/>
  <c r="K10" i="2"/>
  <c r="M10" i="2"/>
  <c r="E11" i="2"/>
  <c r="K11" i="2"/>
  <c r="M11" i="2" s="1"/>
  <c r="M7" i="2" s="1"/>
  <c r="E12" i="2"/>
  <c r="K12" i="2"/>
  <c r="M12" i="2"/>
  <c r="E13" i="2"/>
  <c r="K13" i="2"/>
  <c r="M13" i="2" s="1"/>
  <c r="E14" i="2"/>
  <c r="K14" i="2"/>
  <c r="M14" i="2" s="1"/>
  <c r="E15" i="2"/>
  <c r="K15" i="2"/>
  <c r="M15" i="2"/>
  <c r="E16" i="2"/>
  <c r="K16" i="2"/>
  <c r="M16" i="2" s="1"/>
  <c r="E17" i="2"/>
  <c r="K17" i="2"/>
  <c r="M17" i="2" s="1"/>
  <c r="B11" i="28"/>
  <c r="C11" i="28"/>
  <c r="D11" i="28"/>
  <c r="E11" i="28"/>
  <c r="F11" i="28"/>
  <c r="G11" i="28"/>
  <c r="M11" i="28"/>
  <c r="P11" i="28"/>
  <c r="B12" i="28"/>
  <c r="C12" i="28"/>
  <c r="D12" i="28"/>
  <c r="E12" i="28"/>
  <c r="F12" i="28"/>
  <c r="G12" i="28"/>
  <c r="M12" i="28"/>
  <c r="P12" i="28"/>
  <c r="B13" i="28"/>
  <c r="C13" i="28"/>
  <c r="D13" i="28"/>
  <c r="E13" i="28"/>
  <c r="F13" i="28"/>
  <c r="G13" i="28"/>
  <c r="M13" i="28"/>
  <c r="P13" i="28"/>
  <c r="B14" i="28"/>
  <c r="C14" i="28"/>
  <c r="D14" i="28"/>
  <c r="E14" i="28"/>
  <c r="F14" i="28"/>
  <c r="G14" i="28"/>
  <c r="M14" i="28"/>
  <c r="P14" i="28"/>
  <c r="B15" i="28"/>
  <c r="C15" i="28"/>
  <c r="D15" i="28"/>
  <c r="E15" i="28"/>
  <c r="F15" i="28"/>
  <c r="G15" i="28"/>
  <c r="M15" i="28"/>
  <c r="P15" i="28"/>
  <c r="B16" i="28"/>
  <c r="C16" i="28"/>
  <c r="D16" i="28"/>
  <c r="E16" i="28"/>
  <c r="F16" i="28"/>
  <c r="G16" i="28"/>
  <c r="M16" i="28"/>
  <c r="P16" i="28"/>
  <c r="B17" i="28"/>
  <c r="C17" i="28"/>
  <c r="D17" i="28"/>
  <c r="E17" i="28"/>
  <c r="F17" i="28"/>
  <c r="G17" i="28"/>
  <c r="M17" i="28"/>
  <c r="P17" i="28"/>
  <c r="B18" i="28"/>
  <c r="C18" i="28"/>
  <c r="D18" i="28"/>
  <c r="E18" i="28"/>
  <c r="F18" i="28"/>
  <c r="G18" i="28"/>
  <c r="M18" i="28"/>
  <c r="P18" i="28"/>
  <c r="B19" i="28"/>
  <c r="C19" i="28"/>
  <c r="D19" i="28"/>
  <c r="E19" i="28"/>
  <c r="F19" i="28"/>
  <c r="G19" i="28"/>
  <c r="M19" i="28"/>
  <c r="P19" i="28"/>
  <c r="B20" i="28"/>
  <c r="C20" i="28"/>
  <c r="D20" i="28"/>
  <c r="E20" i="28"/>
  <c r="F20" i="28"/>
  <c r="G20" i="28"/>
  <c r="M20" i="28"/>
  <c r="P20" i="28"/>
  <c r="B21" i="28"/>
  <c r="C21" i="28"/>
  <c r="D21" i="28"/>
  <c r="E21" i="28"/>
  <c r="F21" i="28"/>
  <c r="G21" i="28"/>
  <c r="M21" i="28"/>
  <c r="P21" i="28"/>
  <c r="B22" i="28"/>
  <c r="C22" i="28"/>
  <c r="D22" i="28"/>
  <c r="E22" i="28"/>
  <c r="F22" i="28"/>
  <c r="G22" i="28"/>
  <c r="M22" i="28"/>
  <c r="P22" i="28"/>
  <c r="B23" i="28"/>
  <c r="C23" i="28"/>
  <c r="D23" i="28"/>
  <c r="E23" i="28"/>
  <c r="F23" i="28"/>
  <c r="G23" i="28"/>
  <c r="M23" i="28"/>
  <c r="P23" i="28"/>
  <c r="B24" i="28"/>
  <c r="C24" i="28"/>
  <c r="D24" i="28"/>
  <c r="E24" i="28"/>
  <c r="F24" i="28"/>
  <c r="G24" i="28"/>
  <c r="M24" i="28"/>
  <c r="P24" i="28"/>
  <c r="B25" i="28"/>
  <c r="C25" i="28"/>
  <c r="D25" i="28"/>
  <c r="E25" i="28"/>
  <c r="F25" i="28"/>
  <c r="G25" i="28"/>
  <c r="M25" i="28"/>
  <c r="P25" i="28"/>
  <c r="B26" i="28"/>
  <c r="C26" i="28"/>
  <c r="D26" i="28"/>
  <c r="E26" i="28"/>
  <c r="F26" i="28"/>
  <c r="G26" i="28"/>
  <c r="M26" i="28"/>
  <c r="P26" i="28"/>
  <c r="B27" i="28"/>
  <c r="C27" i="28"/>
  <c r="D27" i="28"/>
  <c r="E27" i="28"/>
  <c r="F27" i="28"/>
  <c r="G27" i="28"/>
  <c r="M27" i="28"/>
  <c r="P27" i="28"/>
  <c r="B28" i="28"/>
  <c r="C28" i="28"/>
  <c r="D28" i="28"/>
  <c r="E28" i="28"/>
  <c r="F28" i="28"/>
  <c r="G28" i="28"/>
  <c r="M28" i="28"/>
  <c r="P28" i="28"/>
  <c r="B29" i="28"/>
  <c r="C29" i="28"/>
  <c r="D29" i="28"/>
  <c r="E29" i="28"/>
  <c r="F29" i="28"/>
  <c r="G29" i="28"/>
  <c r="M29" i="28"/>
  <c r="P29" i="28"/>
  <c r="B30" i="28"/>
  <c r="C30" i="28"/>
  <c r="D30" i="28"/>
  <c r="E30" i="28"/>
  <c r="F30" i="28"/>
  <c r="G30" i="28"/>
  <c r="M30" i="28"/>
  <c r="P30" i="28"/>
  <c r="B31" i="28"/>
  <c r="C31" i="28"/>
  <c r="D31" i="28"/>
  <c r="E31" i="28"/>
  <c r="F31" i="28"/>
  <c r="G31" i="28"/>
  <c r="M31" i="28"/>
  <c r="P31" i="28"/>
  <c r="B32" i="28"/>
  <c r="C32" i="28"/>
  <c r="D32" i="28"/>
  <c r="E32" i="28"/>
  <c r="F32" i="28"/>
  <c r="G32" i="28"/>
  <c r="M32" i="28"/>
  <c r="P32" i="28"/>
  <c r="B33" i="28"/>
  <c r="C33" i="28"/>
  <c r="D33" i="28"/>
  <c r="E33" i="28"/>
  <c r="F33" i="28"/>
  <c r="G33" i="28"/>
  <c r="M33" i="28"/>
  <c r="P33" i="28"/>
  <c r="B34" i="28"/>
  <c r="C34" i="28"/>
  <c r="D34" i="28"/>
  <c r="E34" i="28"/>
  <c r="F34" i="28"/>
  <c r="G34" i="28"/>
  <c r="M34" i="28"/>
  <c r="P34" i="28"/>
  <c r="B35" i="28"/>
  <c r="C35" i="28"/>
  <c r="D35" i="28"/>
  <c r="E35" i="28"/>
  <c r="F35" i="28"/>
  <c r="G35" i="28"/>
  <c r="M35" i="28"/>
  <c r="P35" i="28"/>
  <c r="B36" i="28"/>
  <c r="C36" i="28"/>
  <c r="D36" i="28"/>
  <c r="E36" i="28"/>
  <c r="F36" i="28"/>
  <c r="G36" i="28"/>
  <c r="M36" i="28"/>
  <c r="P36" i="28"/>
  <c r="B37" i="28"/>
  <c r="C37" i="28"/>
  <c r="D37" i="28"/>
  <c r="E37" i="28"/>
  <c r="F37" i="28"/>
  <c r="G37" i="28"/>
  <c r="M37" i="28"/>
  <c r="P37" i="28"/>
  <c r="B38" i="28"/>
  <c r="C38" i="28"/>
  <c r="D38" i="28"/>
  <c r="E38" i="28"/>
  <c r="F38" i="28"/>
  <c r="G38" i="28"/>
  <c r="M38" i="28"/>
  <c r="P38" i="28"/>
  <c r="B39" i="28"/>
  <c r="C39" i="28"/>
  <c r="D39" i="28"/>
  <c r="E39" i="28"/>
  <c r="F39" i="28"/>
  <c r="G39" i="28"/>
  <c r="M39" i="28"/>
  <c r="P39" i="28"/>
  <c r="B40" i="28"/>
  <c r="C40" i="28"/>
  <c r="D40" i="28"/>
  <c r="E40" i="28"/>
  <c r="F40" i="28"/>
  <c r="G40" i="28"/>
  <c r="M40" i="28"/>
  <c r="P40" i="28"/>
  <c r="B41" i="28"/>
  <c r="C41" i="28"/>
  <c r="D41" i="28"/>
  <c r="E41" i="28"/>
  <c r="F41" i="28"/>
  <c r="G41" i="28"/>
  <c r="M41" i="28"/>
  <c r="P41" i="28"/>
  <c r="B42" i="28"/>
  <c r="C42" i="28"/>
  <c r="D42" i="28"/>
  <c r="E42" i="28"/>
  <c r="F42" i="28"/>
  <c r="G42" i="28"/>
  <c r="M42" i="28"/>
  <c r="P42" i="28"/>
  <c r="B43" i="28"/>
  <c r="C43" i="28"/>
  <c r="D43" i="28"/>
  <c r="E43" i="28"/>
  <c r="F43" i="28"/>
  <c r="G43" i="28"/>
  <c r="M43" i="28"/>
  <c r="P43" i="28"/>
  <c r="B44" i="28"/>
  <c r="C44" i="28"/>
  <c r="D44" i="28"/>
  <c r="E44" i="28"/>
  <c r="F44" i="28"/>
  <c r="G44" i="28"/>
  <c r="M44" i="28"/>
  <c r="P44" i="28"/>
  <c r="B45" i="28"/>
  <c r="C45" i="28"/>
  <c r="D45" i="28"/>
  <c r="E45" i="28"/>
  <c r="F45" i="28"/>
  <c r="G45" i="28"/>
  <c r="M45" i="28"/>
  <c r="P45" i="28"/>
  <c r="B46" i="28"/>
  <c r="C46" i="28"/>
  <c r="D46" i="28"/>
  <c r="E46" i="28"/>
  <c r="F46" i="28"/>
  <c r="G46" i="28"/>
  <c r="M46" i="28"/>
  <c r="P46" i="28"/>
  <c r="B47" i="28"/>
  <c r="C47" i="28"/>
  <c r="D47" i="28"/>
  <c r="E47" i="28"/>
  <c r="F47" i="28"/>
  <c r="G47" i="28"/>
  <c r="M47" i="28"/>
  <c r="P47" i="28"/>
  <c r="B48" i="28"/>
  <c r="C48" i="28"/>
  <c r="D48" i="28"/>
  <c r="E48" i="28"/>
  <c r="F48" i="28"/>
  <c r="G48" i="28"/>
  <c r="M48" i="28"/>
  <c r="P48" i="28"/>
  <c r="B49" i="28"/>
  <c r="C49" i="28"/>
  <c r="D49" i="28"/>
  <c r="E49" i="28"/>
  <c r="F49" i="28"/>
  <c r="G49" i="28"/>
  <c r="M49" i="28"/>
  <c r="P49" i="28"/>
  <c r="B50" i="28"/>
  <c r="C50" i="28"/>
  <c r="D50" i="28"/>
  <c r="E50" i="28"/>
  <c r="F50" i="28"/>
  <c r="G50" i="28"/>
  <c r="M50" i="28"/>
  <c r="P50" i="28"/>
  <c r="B51" i="28"/>
  <c r="C51" i="28"/>
  <c r="D51" i="28"/>
  <c r="E51" i="28"/>
  <c r="F51" i="28"/>
  <c r="G51" i="28"/>
  <c r="M51" i="28"/>
  <c r="P51" i="28"/>
  <c r="B52" i="28"/>
  <c r="C52" i="28"/>
  <c r="D52" i="28"/>
  <c r="E52" i="28"/>
  <c r="F52" i="28"/>
  <c r="G52" i="28"/>
  <c r="M52" i="28"/>
  <c r="P52" i="28"/>
  <c r="B53" i="28"/>
  <c r="C53" i="28"/>
  <c r="D53" i="28"/>
  <c r="E53" i="28"/>
  <c r="F53" i="28"/>
  <c r="G53" i="28"/>
  <c r="M53" i="28"/>
  <c r="P53" i="28"/>
  <c r="B54" i="28"/>
  <c r="C54" i="28"/>
  <c r="D54" i="28"/>
  <c r="E54" i="28"/>
  <c r="F54" i="28"/>
  <c r="G54" i="28"/>
  <c r="M54" i="28"/>
  <c r="P54" i="28"/>
  <c r="B55" i="28"/>
  <c r="C55" i="28"/>
  <c r="D55" i="28"/>
  <c r="E55" i="28"/>
  <c r="F55" i="28"/>
  <c r="G55" i="28"/>
  <c r="M55" i="28"/>
  <c r="P55" i="28"/>
  <c r="B56" i="28"/>
  <c r="C56" i="28"/>
  <c r="D56" i="28"/>
  <c r="E56" i="28"/>
  <c r="F56" i="28"/>
  <c r="G56" i="28"/>
  <c r="M56" i="28"/>
  <c r="P56" i="28"/>
  <c r="B57" i="28"/>
  <c r="C57" i="28"/>
  <c r="D57" i="28"/>
  <c r="E57" i="28"/>
  <c r="F57" i="28"/>
  <c r="G57" i="28"/>
  <c r="M57" i="28"/>
  <c r="P57" i="28"/>
  <c r="B58" i="28"/>
  <c r="C58" i="28"/>
  <c r="D58" i="28"/>
  <c r="E58" i="28"/>
  <c r="F58" i="28"/>
  <c r="G58" i="28"/>
  <c r="M58" i="28"/>
  <c r="P58" i="28"/>
  <c r="B59" i="28"/>
  <c r="C59" i="28"/>
  <c r="D59" i="28"/>
  <c r="E59" i="28"/>
  <c r="F59" i="28"/>
  <c r="G59" i="28"/>
  <c r="M59" i="28"/>
  <c r="P59" i="28"/>
  <c r="B60" i="28"/>
  <c r="C60" i="28"/>
  <c r="D60" i="28"/>
  <c r="E60" i="28"/>
  <c r="F60" i="28"/>
  <c r="G60" i="28"/>
  <c r="M60" i="28"/>
  <c r="P60" i="28"/>
  <c r="B61" i="28"/>
  <c r="C61" i="28"/>
  <c r="D61" i="28"/>
  <c r="E61" i="28"/>
  <c r="F61" i="28"/>
  <c r="G61" i="28"/>
  <c r="M61" i="28"/>
  <c r="P61" i="28"/>
  <c r="B62" i="28"/>
  <c r="C62" i="28"/>
  <c r="D62" i="28"/>
  <c r="E62" i="28"/>
  <c r="F62" i="28"/>
  <c r="G62" i="28"/>
  <c r="M62" i="28"/>
  <c r="P62" i="28"/>
  <c r="B63" i="28"/>
  <c r="C63" i="28"/>
  <c r="D63" i="28"/>
  <c r="E63" i="28"/>
  <c r="F63" i="28"/>
  <c r="G63" i="28"/>
  <c r="M63" i="28"/>
  <c r="P63" i="28"/>
  <c r="B64" i="28"/>
  <c r="C64" i="28"/>
  <c r="D64" i="28"/>
  <c r="E64" i="28"/>
  <c r="F64" i="28"/>
  <c r="G64" i="28"/>
  <c r="M64" i="28"/>
  <c r="P64" i="28"/>
  <c r="B65" i="28"/>
  <c r="C65" i="28"/>
  <c r="D65" i="28"/>
  <c r="E65" i="28"/>
  <c r="F65" i="28"/>
  <c r="G65" i="28"/>
  <c r="M65" i="28"/>
  <c r="P65" i="28"/>
  <c r="B66" i="28"/>
  <c r="C66" i="28"/>
  <c r="D66" i="28"/>
  <c r="E66" i="28"/>
  <c r="F66" i="28"/>
  <c r="G66" i="28"/>
  <c r="M66" i="28"/>
  <c r="P66" i="28"/>
  <c r="B67" i="28"/>
  <c r="C67" i="28"/>
  <c r="D67" i="28"/>
  <c r="E67" i="28"/>
  <c r="F67" i="28"/>
  <c r="G67" i="28"/>
  <c r="M67" i="28"/>
  <c r="P67" i="28"/>
  <c r="B68" i="28"/>
  <c r="C68" i="28"/>
  <c r="D68" i="28"/>
  <c r="E68" i="28"/>
  <c r="F68" i="28"/>
  <c r="G68" i="28"/>
  <c r="M68" i="28"/>
  <c r="P68" i="28"/>
  <c r="B69" i="28"/>
  <c r="C69" i="28"/>
  <c r="D69" i="28"/>
  <c r="E69" i="28"/>
  <c r="F69" i="28"/>
  <c r="G69" i="28"/>
  <c r="M69" i="28"/>
  <c r="P69" i="28"/>
  <c r="B70" i="28"/>
  <c r="C70" i="28"/>
  <c r="D70" i="28"/>
  <c r="E70" i="28"/>
  <c r="F70" i="28"/>
  <c r="G70" i="28"/>
  <c r="M70" i="28"/>
  <c r="P70" i="28"/>
  <c r="B71" i="28"/>
  <c r="C71" i="28"/>
  <c r="D71" i="28"/>
  <c r="E71" i="28"/>
  <c r="F71" i="28"/>
  <c r="G71" i="28"/>
  <c r="M71" i="28"/>
  <c r="P71" i="28"/>
  <c r="B72" i="28"/>
  <c r="C72" i="28"/>
  <c r="D72" i="28"/>
  <c r="E72" i="28"/>
  <c r="F72" i="28"/>
  <c r="G72" i="28"/>
  <c r="M72" i="28"/>
  <c r="P72" i="28"/>
  <c r="B73" i="28"/>
  <c r="C73" i="28"/>
  <c r="D73" i="28"/>
  <c r="E73" i="28"/>
  <c r="F73" i="28"/>
  <c r="G73" i="28"/>
  <c r="M73" i="28"/>
  <c r="P73" i="28"/>
  <c r="B74" i="28"/>
  <c r="C74" i="28"/>
  <c r="D74" i="28"/>
  <c r="E74" i="28"/>
  <c r="F74" i="28"/>
  <c r="G74" i="28"/>
  <c r="M74" i="28"/>
  <c r="P74" i="28"/>
  <c r="B75" i="28"/>
  <c r="C75" i="28"/>
  <c r="D75" i="28"/>
  <c r="E75" i="28"/>
  <c r="F75" i="28"/>
  <c r="G75" i="28"/>
  <c r="M75" i="28"/>
  <c r="P75" i="28"/>
  <c r="B76" i="28"/>
  <c r="C76" i="28"/>
  <c r="D76" i="28"/>
  <c r="E76" i="28"/>
  <c r="F76" i="28"/>
  <c r="G76" i="28"/>
  <c r="M76" i="28"/>
  <c r="P76" i="28"/>
  <c r="B77" i="28"/>
  <c r="C77" i="28"/>
  <c r="D77" i="28"/>
  <c r="E77" i="28"/>
  <c r="F77" i="28"/>
  <c r="G77" i="28"/>
  <c r="M77" i="28"/>
  <c r="P77" i="28"/>
  <c r="B78" i="28"/>
  <c r="C78" i="28"/>
  <c r="D78" i="28"/>
  <c r="E78" i="28"/>
  <c r="F78" i="28"/>
  <c r="G78" i="28"/>
  <c r="M78" i="28"/>
  <c r="P78" i="28"/>
  <c r="B79" i="28"/>
  <c r="C79" i="28"/>
  <c r="D79" i="28"/>
  <c r="E79" i="28"/>
  <c r="F79" i="28"/>
  <c r="G79" i="28"/>
  <c r="M79" i="28"/>
  <c r="P79" i="28"/>
  <c r="B80" i="28"/>
  <c r="C80" i="28"/>
  <c r="D80" i="28"/>
  <c r="E80" i="28"/>
  <c r="F80" i="28"/>
  <c r="G80" i="28"/>
  <c r="M80" i="28"/>
  <c r="P80" i="28"/>
  <c r="B81" i="28"/>
  <c r="C81" i="28"/>
  <c r="D81" i="28"/>
  <c r="E81" i="28"/>
  <c r="F81" i="28"/>
  <c r="G81" i="28"/>
  <c r="M81" i="28"/>
  <c r="P81" i="28"/>
  <c r="B82" i="28"/>
  <c r="C82" i="28"/>
  <c r="D82" i="28"/>
  <c r="E82" i="28"/>
  <c r="F82" i="28"/>
  <c r="G82" i="28"/>
  <c r="M82" i="28"/>
  <c r="P82" i="28"/>
  <c r="B83" i="28"/>
  <c r="C83" i="28"/>
  <c r="D83" i="28"/>
  <c r="E83" i="28"/>
  <c r="F83" i="28"/>
  <c r="G83" i="28"/>
  <c r="M83" i="28"/>
  <c r="P83" i="28"/>
  <c r="B84" i="28"/>
  <c r="C84" i="28"/>
  <c r="D84" i="28"/>
  <c r="E84" i="28"/>
  <c r="F84" i="28"/>
  <c r="G84" i="28"/>
  <c r="M84" i="28"/>
  <c r="P84" i="28"/>
  <c r="B85" i="28"/>
  <c r="C85" i="28"/>
  <c r="D85" i="28"/>
  <c r="E85" i="28"/>
  <c r="F85" i="28"/>
  <c r="G85" i="28"/>
  <c r="M85" i="28"/>
  <c r="P85" i="28"/>
  <c r="B86" i="28"/>
  <c r="C86" i="28"/>
  <c r="D86" i="28"/>
  <c r="E86" i="28"/>
  <c r="F86" i="28"/>
  <c r="G86" i="28"/>
  <c r="M86" i="28"/>
  <c r="P86" i="28"/>
  <c r="B87" i="28"/>
  <c r="C87" i="28"/>
  <c r="D87" i="28"/>
  <c r="E87" i="28"/>
  <c r="F87" i="28"/>
  <c r="G87" i="28"/>
  <c r="M87" i="28"/>
  <c r="P87" i="28"/>
  <c r="B88" i="28"/>
  <c r="C88" i="28"/>
  <c r="D88" i="28"/>
  <c r="E88" i="28"/>
  <c r="F88" i="28"/>
  <c r="G88" i="28"/>
  <c r="M88" i="28"/>
  <c r="P88" i="28"/>
  <c r="B89" i="28"/>
  <c r="C89" i="28"/>
  <c r="D89" i="28"/>
  <c r="E89" i="28"/>
  <c r="F89" i="28"/>
  <c r="G89" i="28"/>
  <c r="M89" i="28"/>
  <c r="P89" i="28"/>
  <c r="B90" i="28"/>
  <c r="C90" i="28"/>
  <c r="D90" i="28"/>
  <c r="E90" i="28"/>
  <c r="F90" i="28"/>
  <c r="G90" i="28"/>
  <c r="M90" i="28"/>
  <c r="P90" i="28"/>
  <c r="B91" i="28"/>
  <c r="C91" i="28"/>
  <c r="D91" i="28"/>
  <c r="E91" i="28"/>
  <c r="F91" i="28"/>
  <c r="G91" i="28"/>
  <c r="M91" i="28"/>
  <c r="P91" i="28"/>
  <c r="B92" i="28"/>
  <c r="C92" i="28"/>
  <c r="D92" i="28"/>
  <c r="E92" i="28"/>
  <c r="F92" i="28"/>
  <c r="G92" i="28"/>
  <c r="M92" i="28"/>
  <c r="P92" i="28"/>
  <c r="B93" i="28"/>
  <c r="C93" i="28"/>
  <c r="D93" i="28"/>
  <c r="E93" i="28"/>
  <c r="F93" i="28"/>
  <c r="G93" i="28"/>
  <c r="M93" i="28"/>
  <c r="P93" i="28"/>
  <c r="B94" i="28"/>
  <c r="C94" i="28"/>
  <c r="D94" i="28"/>
  <c r="E94" i="28"/>
  <c r="F94" i="28"/>
  <c r="G94" i="28"/>
  <c r="M94" i="28"/>
  <c r="P94" i="28"/>
  <c r="B95" i="28"/>
  <c r="C95" i="28"/>
  <c r="D95" i="28"/>
  <c r="E95" i="28"/>
  <c r="F95" i="28"/>
  <c r="G95" i="28"/>
  <c r="M95" i="28"/>
  <c r="P95" i="28"/>
  <c r="B96" i="28"/>
  <c r="C96" i="28"/>
  <c r="D96" i="28"/>
  <c r="E96" i="28"/>
  <c r="F96" i="28"/>
  <c r="G96" i="28"/>
  <c r="M96" i="28"/>
  <c r="P96" i="28"/>
  <c r="B97" i="28"/>
  <c r="C97" i="28"/>
  <c r="D97" i="28"/>
  <c r="E97" i="28"/>
  <c r="F97" i="28"/>
  <c r="G97" i="28"/>
  <c r="M97" i="28"/>
  <c r="P97" i="28"/>
  <c r="B98" i="28"/>
  <c r="C98" i="28"/>
  <c r="D98" i="28"/>
  <c r="E98" i="28"/>
  <c r="F98" i="28"/>
  <c r="G98" i="28"/>
  <c r="M98" i="28"/>
  <c r="P98" i="28"/>
  <c r="B99" i="28"/>
  <c r="C99" i="28"/>
  <c r="D99" i="28"/>
  <c r="E99" i="28"/>
  <c r="F99" i="28"/>
  <c r="G99" i="28"/>
  <c r="M99" i="28"/>
  <c r="P99" i="28"/>
  <c r="B100" i="28"/>
  <c r="C100" i="28"/>
  <c r="D100" i="28"/>
  <c r="E100" i="28"/>
  <c r="F100" i="28"/>
  <c r="G100" i="28"/>
  <c r="M100" i="28"/>
  <c r="P100" i="28"/>
  <c r="B101" i="28"/>
  <c r="C101" i="28"/>
  <c r="D101" i="28"/>
  <c r="E101" i="28"/>
  <c r="F101" i="28"/>
  <c r="G101" i="28"/>
  <c r="M101" i="28"/>
  <c r="P101" i="28"/>
  <c r="B102" i="28"/>
  <c r="C102" i="28"/>
  <c r="D102" i="28"/>
  <c r="E102" i="28"/>
  <c r="F102" i="28"/>
  <c r="G102" i="28"/>
  <c r="M102" i="28"/>
  <c r="P102" i="28"/>
  <c r="B103" i="28"/>
  <c r="C103" i="28"/>
  <c r="D103" i="28"/>
  <c r="E103" i="28"/>
  <c r="F103" i="28"/>
  <c r="G103" i="28"/>
  <c r="M103" i="28"/>
  <c r="P103" i="28"/>
  <c r="B104" i="28"/>
  <c r="C104" i="28"/>
  <c r="D104" i="28"/>
  <c r="E104" i="28"/>
  <c r="F104" i="28"/>
  <c r="G104" i="28"/>
  <c r="M104" i="28"/>
  <c r="P104" i="28"/>
  <c r="B105" i="28"/>
  <c r="C105" i="28"/>
  <c r="D105" i="28"/>
  <c r="E105" i="28"/>
  <c r="F105" i="28"/>
  <c r="G105" i="28"/>
  <c r="M105" i="28"/>
  <c r="P105" i="28"/>
  <c r="B106" i="28"/>
  <c r="C106" i="28"/>
  <c r="D106" i="28"/>
  <c r="E106" i="28"/>
  <c r="F106" i="28"/>
  <c r="G106" i="28"/>
  <c r="M106" i="28"/>
  <c r="P106" i="28"/>
  <c r="B107" i="28"/>
  <c r="C107" i="28"/>
  <c r="D107" i="28"/>
  <c r="E107" i="28"/>
  <c r="F107" i="28"/>
  <c r="G107" i="28"/>
  <c r="M107" i="28"/>
  <c r="P107" i="28"/>
  <c r="B108" i="28"/>
  <c r="C108" i="28"/>
  <c r="D108" i="28"/>
  <c r="E108" i="28"/>
  <c r="F108" i="28"/>
  <c r="G108" i="28"/>
  <c r="M108" i="28"/>
  <c r="P108" i="28"/>
  <c r="B109" i="28"/>
  <c r="C109" i="28"/>
  <c r="D109" i="28"/>
  <c r="E109" i="28"/>
  <c r="F109" i="28"/>
  <c r="G109" i="28"/>
  <c r="M109" i="28"/>
  <c r="P109" i="28"/>
  <c r="B110" i="28"/>
  <c r="C110" i="28"/>
  <c r="D110" i="28"/>
  <c r="E110" i="28"/>
  <c r="F110" i="28"/>
  <c r="G110" i="28"/>
  <c r="M110" i="28"/>
  <c r="P110" i="28"/>
  <c r="B111" i="28"/>
  <c r="C111" i="28"/>
  <c r="D111" i="28"/>
  <c r="E111" i="28"/>
  <c r="F111" i="28"/>
  <c r="G111" i="28"/>
  <c r="M111" i="28"/>
  <c r="P111" i="28"/>
  <c r="B112" i="28"/>
  <c r="C112" i="28"/>
  <c r="D112" i="28"/>
  <c r="E112" i="28"/>
  <c r="F112" i="28"/>
  <c r="G112" i="28"/>
  <c r="M112" i="28"/>
  <c r="P112" i="28"/>
  <c r="B113" i="28"/>
  <c r="C113" i="28"/>
  <c r="D113" i="28"/>
  <c r="E113" i="28"/>
  <c r="F113" i="28"/>
  <c r="G113" i="28"/>
  <c r="M113" i="28"/>
  <c r="P113" i="28"/>
  <c r="B114" i="28"/>
  <c r="C114" i="28"/>
  <c r="D114" i="28"/>
  <c r="E114" i="28"/>
  <c r="F114" i="28"/>
  <c r="G114" i="28"/>
  <c r="M114" i="28"/>
  <c r="P114" i="28"/>
  <c r="B115" i="28"/>
  <c r="C115" i="28"/>
  <c r="D115" i="28"/>
  <c r="E115" i="28"/>
  <c r="F115" i="28"/>
  <c r="G115" i="28"/>
  <c r="M115" i="28"/>
  <c r="P115" i="28"/>
  <c r="B116" i="28"/>
  <c r="C116" i="28"/>
  <c r="D116" i="28"/>
  <c r="E116" i="28"/>
  <c r="F116" i="28"/>
  <c r="G116" i="28"/>
  <c r="M116" i="28"/>
  <c r="P116" i="28"/>
  <c r="B117" i="28"/>
  <c r="C117" i="28"/>
  <c r="D117" i="28"/>
  <c r="E117" i="28"/>
  <c r="F117" i="28"/>
  <c r="G117" i="28"/>
  <c r="M117" i="28"/>
  <c r="P117" i="28"/>
  <c r="B118" i="28"/>
  <c r="C118" i="28"/>
  <c r="D118" i="28"/>
  <c r="E118" i="28"/>
  <c r="F118" i="28"/>
  <c r="G118" i="28"/>
  <c r="M118" i="28"/>
  <c r="P118" i="28"/>
  <c r="B119" i="28"/>
  <c r="C119" i="28"/>
  <c r="D119" i="28"/>
  <c r="E119" i="28"/>
  <c r="F119" i="28"/>
  <c r="G119" i="28"/>
  <c r="M119" i="28"/>
  <c r="P119" i="28"/>
  <c r="B120" i="28"/>
  <c r="C120" i="28"/>
  <c r="D120" i="28"/>
  <c r="E120" i="28"/>
  <c r="F120" i="28"/>
  <c r="G120" i="28"/>
  <c r="M120" i="28"/>
  <c r="P120" i="28"/>
  <c r="B121" i="28"/>
  <c r="C121" i="28"/>
  <c r="D121" i="28"/>
  <c r="E121" i="28"/>
  <c r="F121" i="28"/>
  <c r="G121" i="28"/>
  <c r="M121" i="28"/>
  <c r="P121" i="28"/>
  <c r="B122" i="28"/>
  <c r="C122" i="28"/>
  <c r="D122" i="28"/>
  <c r="E122" i="28"/>
  <c r="F122" i="28"/>
  <c r="G122" i="28"/>
  <c r="M122" i="28"/>
  <c r="P122" i="28"/>
  <c r="B123" i="28"/>
  <c r="C123" i="28"/>
  <c r="D123" i="28"/>
  <c r="E123" i="28"/>
  <c r="F123" i="28"/>
  <c r="G123" i="28"/>
  <c r="M123" i="28"/>
  <c r="P123" i="28"/>
  <c r="B124" i="28"/>
  <c r="C124" i="28"/>
  <c r="D124" i="28"/>
  <c r="E124" i="28"/>
  <c r="F124" i="28"/>
  <c r="G124" i="28"/>
  <c r="M124" i="28"/>
  <c r="P124" i="28"/>
  <c r="B125" i="28"/>
  <c r="C125" i="28"/>
  <c r="D125" i="28"/>
  <c r="E125" i="28"/>
  <c r="F125" i="28"/>
  <c r="G125" i="28"/>
  <c r="M125" i="28"/>
  <c r="P125" i="28"/>
  <c r="B126" i="28"/>
  <c r="C126" i="28"/>
  <c r="D126" i="28"/>
  <c r="E126" i="28"/>
  <c r="F126" i="28"/>
  <c r="G126" i="28"/>
  <c r="M126" i="28"/>
  <c r="P126" i="28"/>
  <c r="B127" i="28"/>
  <c r="C127" i="28"/>
  <c r="D127" i="28"/>
  <c r="E127" i="28"/>
  <c r="F127" i="28"/>
  <c r="G127" i="28"/>
  <c r="M127" i="28"/>
  <c r="P127" i="28"/>
  <c r="B128" i="28"/>
  <c r="C128" i="28"/>
  <c r="D128" i="28"/>
  <c r="E128" i="28"/>
  <c r="F128" i="28"/>
  <c r="G128" i="28"/>
  <c r="M128" i="28"/>
  <c r="P128" i="28"/>
  <c r="B129" i="28"/>
  <c r="C129" i="28"/>
  <c r="D129" i="28"/>
  <c r="E129" i="28"/>
  <c r="F129" i="28"/>
  <c r="G129" i="28"/>
  <c r="M129" i="28"/>
  <c r="P129" i="28"/>
  <c r="B130" i="28"/>
  <c r="C130" i="28"/>
  <c r="D130" i="28"/>
  <c r="E130" i="28"/>
  <c r="F130" i="28"/>
  <c r="G130" i="28"/>
  <c r="M130" i="28"/>
  <c r="P130" i="28"/>
  <c r="B131" i="28"/>
  <c r="C131" i="28"/>
  <c r="D131" i="28"/>
  <c r="E131" i="28"/>
  <c r="F131" i="28"/>
  <c r="G131" i="28"/>
  <c r="M131" i="28"/>
  <c r="P131" i="28"/>
  <c r="B132" i="28"/>
  <c r="C132" i="28"/>
  <c r="D132" i="28"/>
  <c r="E132" i="28"/>
  <c r="F132" i="28"/>
  <c r="G132" i="28"/>
  <c r="M132" i="28"/>
  <c r="P132" i="28"/>
  <c r="B133" i="28"/>
  <c r="C133" i="28"/>
  <c r="D133" i="28"/>
  <c r="E133" i="28"/>
  <c r="F133" i="28"/>
  <c r="G133" i="28"/>
  <c r="M133" i="28"/>
  <c r="P133" i="28"/>
  <c r="B134" i="28"/>
  <c r="C134" i="28"/>
  <c r="D134" i="28"/>
  <c r="E134" i="28"/>
  <c r="F134" i="28"/>
  <c r="G134" i="28"/>
  <c r="M134" i="28"/>
  <c r="P134" i="28"/>
  <c r="B135" i="28"/>
  <c r="C135" i="28"/>
  <c r="D135" i="28"/>
  <c r="E135" i="28"/>
  <c r="F135" i="28"/>
  <c r="G135" i="28"/>
  <c r="M135" i="28"/>
  <c r="P135" i="28"/>
  <c r="B136" i="28"/>
  <c r="C136" i="28"/>
  <c r="D136" i="28"/>
  <c r="E136" i="28"/>
  <c r="F136" i="28"/>
  <c r="G136" i="28"/>
  <c r="M136" i="28"/>
  <c r="P136" i="28"/>
  <c r="B137" i="28"/>
  <c r="C137" i="28"/>
  <c r="D137" i="28"/>
  <c r="E137" i="28"/>
  <c r="F137" i="28"/>
  <c r="G137" i="28"/>
  <c r="M137" i="28"/>
  <c r="P137" i="28"/>
  <c r="B138" i="28"/>
  <c r="C138" i="28"/>
  <c r="D138" i="28"/>
  <c r="E138" i="28"/>
  <c r="F138" i="28"/>
  <c r="G138" i="28"/>
  <c r="M138" i="28"/>
  <c r="P138" i="28"/>
  <c r="B139" i="28"/>
  <c r="C139" i="28"/>
  <c r="D139" i="28"/>
  <c r="E139" i="28"/>
  <c r="F139" i="28"/>
  <c r="G139" i="28"/>
  <c r="M139" i="28"/>
  <c r="P139" i="28"/>
  <c r="B140" i="28"/>
  <c r="C140" i="28"/>
  <c r="D140" i="28"/>
  <c r="E140" i="28"/>
  <c r="F140" i="28"/>
  <c r="G140" i="28"/>
  <c r="M140" i="28"/>
  <c r="P140" i="28"/>
  <c r="B141" i="28"/>
  <c r="C141" i="28"/>
  <c r="D141" i="28"/>
  <c r="E141" i="28"/>
  <c r="F141" i="28"/>
  <c r="G141" i="28"/>
  <c r="M141" i="28"/>
  <c r="P141" i="28"/>
  <c r="B142" i="28"/>
  <c r="C142" i="28"/>
  <c r="D142" i="28"/>
  <c r="E142" i="28"/>
  <c r="F142" i="28"/>
  <c r="G142" i="28"/>
  <c r="M142" i="28"/>
  <c r="P142" i="28"/>
  <c r="B143" i="28"/>
  <c r="C143" i="28"/>
  <c r="D143" i="28"/>
  <c r="E143" i="28"/>
  <c r="F143" i="28"/>
  <c r="G143" i="28"/>
  <c r="M143" i="28"/>
  <c r="P143" i="28"/>
  <c r="B144" i="28"/>
  <c r="C144" i="28"/>
  <c r="D144" i="28"/>
  <c r="E144" i="28"/>
  <c r="F144" i="28"/>
  <c r="G144" i="28"/>
  <c r="M144" i="28"/>
  <c r="P144" i="28"/>
  <c r="B145" i="28"/>
  <c r="C145" i="28"/>
  <c r="D145" i="28"/>
  <c r="E145" i="28"/>
  <c r="F145" i="28"/>
  <c r="G145" i="28"/>
  <c r="M145" i="28"/>
  <c r="P145" i="28"/>
  <c r="B146" i="28"/>
  <c r="C146" i="28"/>
  <c r="D146" i="28"/>
  <c r="E146" i="28"/>
  <c r="F146" i="28"/>
  <c r="G146" i="28"/>
  <c r="M146" i="28"/>
  <c r="P146" i="28"/>
  <c r="B147" i="28"/>
  <c r="C147" i="28"/>
  <c r="D147" i="28"/>
  <c r="E147" i="28"/>
  <c r="F147" i="28"/>
  <c r="G147" i="28"/>
  <c r="M147" i="28"/>
  <c r="P147" i="28"/>
  <c r="B148" i="28"/>
  <c r="C148" i="28"/>
  <c r="D148" i="28"/>
  <c r="E148" i="28"/>
  <c r="F148" i="28"/>
  <c r="G148" i="28"/>
  <c r="M148" i="28"/>
  <c r="P148" i="28"/>
  <c r="B149" i="28"/>
  <c r="C149" i="28"/>
  <c r="D149" i="28"/>
  <c r="E149" i="28"/>
  <c r="F149" i="28"/>
  <c r="G149" i="28"/>
  <c r="M149" i="28"/>
  <c r="P149" i="28"/>
  <c r="B150" i="28"/>
  <c r="C150" i="28"/>
  <c r="D150" i="28"/>
  <c r="E150" i="28"/>
  <c r="F150" i="28"/>
  <c r="G150" i="28"/>
  <c r="M150" i="28"/>
  <c r="P150" i="28"/>
  <c r="B151" i="28"/>
  <c r="C151" i="28"/>
  <c r="D151" i="28"/>
  <c r="E151" i="28"/>
  <c r="F151" i="28"/>
  <c r="G151" i="28"/>
  <c r="M151" i="28"/>
  <c r="P151" i="28"/>
  <c r="B152" i="28"/>
  <c r="C152" i="28"/>
  <c r="D152" i="28"/>
  <c r="E152" i="28"/>
  <c r="F152" i="28"/>
  <c r="G152" i="28"/>
  <c r="M152" i="28"/>
  <c r="P152" i="28"/>
  <c r="B153" i="28"/>
  <c r="C153" i="28"/>
  <c r="D153" i="28"/>
  <c r="E153" i="28"/>
  <c r="F153" i="28"/>
  <c r="G153" i="28"/>
  <c r="M153" i="28"/>
  <c r="P153" i="28"/>
  <c r="B154" i="28"/>
  <c r="C154" i="28"/>
  <c r="D154" i="28"/>
  <c r="E154" i="28"/>
  <c r="F154" i="28"/>
  <c r="G154" i="28"/>
  <c r="M154" i="28"/>
  <c r="P154" i="28"/>
  <c r="B155" i="28"/>
  <c r="C155" i="28"/>
  <c r="D155" i="28"/>
  <c r="E155" i="28"/>
  <c r="F155" i="28"/>
  <c r="G155" i="28"/>
  <c r="M155" i="28"/>
  <c r="P155" i="28"/>
  <c r="B156" i="28"/>
  <c r="C156" i="28"/>
  <c r="D156" i="28"/>
  <c r="E156" i="28"/>
  <c r="F156" i="28"/>
  <c r="G156" i="28"/>
  <c r="M156" i="28"/>
  <c r="P156" i="28"/>
  <c r="B157" i="28"/>
  <c r="C157" i="28"/>
  <c r="D157" i="28"/>
  <c r="E157" i="28"/>
  <c r="F157" i="28"/>
  <c r="G157" i="28"/>
  <c r="M157" i="28"/>
  <c r="P157" i="28"/>
  <c r="B158" i="28"/>
  <c r="C158" i="28"/>
  <c r="D158" i="28"/>
  <c r="E158" i="28"/>
  <c r="F158" i="28"/>
  <c r="G158" i="28"/>
  <c r="M158" i="28"/>
  <c r="P158" i="28"/>
  <c r="B159" i="28"/>
  <c r="C159" i="28"/>
  <c r="D159" i="28"/>
  <c r="E159" i="28"/>
  <c r="F159" i="28"/>
  <c r="G159" i="28"/>
  <c r="M159" i="28"/>
  <c r="P159" i="28"/>
  <c r="B160" i="28"/>
  <c r="C160" i="28"/>
  <c r="D160" i="28"/>
  <c r="E160" i="28"/>
  <c r="F160" i="28"/>
  <c r="G160" i="28"/>
  <c r="M160" i="28"/>
  <c r="P160" i="28"/>
  <c r="B161" i="28"/>
  <c r="C161" i="28"/>
  <c r="D161" i="28"/>
  <c r="E161" i="28"/>
  <c r="F161" i="28"/>
  <c r="G161" i="28"/>
  <c r="M161" i="28"/>
  <c r="P161" i="28"/>
  <c r="B162" i="28"/>
  <c r="C162" i="28"/>
  <c r="D162" i="28"/>
  <c r="E162" i="28"/>
  <c r="F162" i="28"/>
  <c r="G162" i="28"/>
  <c r="M162" i="28"/>
  <c r="P162" i="28"/>
  <c r="B163" i="28"/>
  <c r="C163" i="28"/>
  <c r="D163" i="28"/>
  <c r="E163" i="28"/>
  <c r="F163" i="28"/>
  <c r="G163" i="28"/>
  <c r="M163" i="28"/>
  <c r="P163" i="28"/>
  <c r="B164" i="28"/>
  <c r="C164" i="28"/>
  <c r="D164" i="28"/>
  <c r="E164" i="28"/>
  <c r="F164" i="28"/>
  <c r="G164" i="28"/>
  <c r="M164" i="28"/>
  <c r="P164" i="28"/>
  <c r="B165" i="28"/>
  <c r="C165" i="28"/>
  <c r="D165" i="28"/>
  <c r="E165" i="28"/>
  <c r="F165" i="28"/>
  <c r="G165" i="28"/>
  <c r="M165" i="28"/>
  <c r="P165" i="28"/>
  <c r="F16" i="18"/>
  <c r="M8" i="7"/>
  <c r="H9" i="7"/>
  <c r="D11" i="12" s="1"/>
  <c r="I11" i="12"/>
  <c r="H10" i="7"/>
  <c r="C9" i="4" s="1"/>
  <c r="L10" i="7"/>
  <c r="H11" i="7"/>
  <c r="C10" i="4" s="1"/>
  <c r="M11" i="7"/>
  <c r="F13" i="12" s="1"/>
  <c r="H13" i="12" s="1"/>
  <c r="H12" i="7"/>
  <c r="L12" i="7"/>
  <c r="H13" i="7"/>
  <c r="C12" i="4" s="1"/>
  <c r="L13" i="7"/>
  <c r="H14" i="7"/>
  <c r="L14" i="7"/>
  <c r="H15" i="7"/>
  <c r="D17" i="12" s="1"/>
  <c r="L15" i="7"/>
  <c r="H16" i="7"/>
  <c r="C15" i="4" s="1"/>
  <c r="L16" i="7"/>
  <c r="H17" i="7"/>
  <c r="D19" i="12" s="1"/>
  <c r="L17" i="7"/>
  <c r="H18" i="7"/>
  <c r="L18" i="7"/>
  <c r="H19" i="7"/>
  <c r="D21" i="12" s="1"/>
  <c r="L19" i="7"/>
  <c r="H20" i="7"/>
  <c r="L20" i="7"/>
  <c r="H21" i="7"/>
  <c r="D23" i="12" s="1"/>
  <c r="L21" i="7"/>
  <c r="H22" i="7"/>
  <c r="L22" i="7"/>
  <c r="H23" i="7"/>
  <c r="D25" i="12" s="1"/>
  <c r="L23" i="7"/>
  <c r="H24" i="7"/>
  <c r="L24" i="7"/>
  <c r="H25" i="7"/>
  <c r="D27" i="12" s="1"/>
  <c r="L25" i="7"/>
  <c r="H26" i="7"/>
  <c r="C25" i="4" s="1"/>
  <c r="K26" i="7"/>
  <c r="L26" i="7" s="1"/>
  <c r="H27" i="7"/>
  <c r="C26" i="4" s="1"/>
  <c r="K27" i="7"/>
  <c r="L27" i="7" s="1"/>
  <c r="H28" i="7"/>
  <c r="C27" i="4" s="1"/>
  <c r="K28" i="7"/>
  <c r="L28" i="7" s="1"/>
  <c r="H29" i="7"/>
  <c r="C183" i="4" s="1"/>
  <c r="K29" i="7"/>
  <c r="L29" i="7" s="1"/>
  <c r="H30" i="7"/>
  <c r="K30" i="7"/>
  <c r="L30" i="7" s="1"/>
  <c r="H31" i="7"/>
  <c r="C185" i="4" s="1"/>
  <c r="K31" i="7"/>
  <c r="L31" i="7" s="1"/>
  <c r="H32" i="7"/>
  <c r="K32" i="7"/>
  <c r="L32" i="7" s="1"/>
  <c r="H33" i="7"/>
  <c r="C187" i="4" s="1"/>
  <c r="K33" i="7"/>
  <c r="L33" i="7" s="1"/>
  <c r="H34" i="7"/>
  <c r="K34" i="7"/>
  <c r="L34" i="7" s="1"/>
  <c r="H35" i="7"/>
  <c r="D37" i="12" s="1"/>
  <c r="K35" i="7"/>
  <c r="L35" i="7" s="1"/>
  <c r="H36" i="7"/>
  <c r="K36" i="7"/>
  <c r="L36" i="7" s="1"/>
  <c r="H37" i="7"/>
  <c r="D39" i="12" s="1"/>
  <c r="K37" i="7"/>
  <c r="L37" i="7" s="1"/>
  <c r="H38" i="7"/>
  <c r="K38" i="7"/>
  <c r="L38" i="7" s="1"/>
  <c r="H39" i="7"/>
  <c r="D41" i="12" s="1"/>
  <c r="K39" i="7"/>
  <c r="L39" i="7" s="1"/>
  <c r="H40" i="7"/>
  <c r="K40" i="7"/>
  <c r="L40" i="7" s="1"/>
  <c r="H41" i="7"/>
  <c r="K41" i="7"/>
  <c r="L41" i="7" s="1"/>
  <c r="H42" i="7"/>
  <c r="C41" i="4" s="1"/>
  <c r="K42" i="7"/>
  <c r="L42" i="7" s="1"/>
  <c r="H43" i="7"/>
  <c r="C42" i="4" s="1"/>
  <c r="K43" i="7"/>
  <c r="L43" i="7" s="1"/>
  <c r="H44" i="7"/>
  <c r="K44" i="7"/>
  <c r="L44" i="7" s="1"/>
  <c r="H45" i="7"/>
  <c r="D47" i="12" s="1"/>
  <c r="K45" i="7"/>
  <c r="L45" i="7" s="1"/>
  <c r="H46" i="7"/>
  <c r="K46" i="7"/>
  <c r="L46" i="7" s="1"/>
  <c r="H47" i="7"/>
  <c r="C46" i="4" s="1"/>
  <c r="K47" i="7"/>
  <c r="L47" i="7" s="1"/>
  <c r="H48" i="7"/>
  <c r="K48" i="7"/>
  <c r="L48" i="7" s="1"/>
  <c r="H49" i="7"/>
  <c r="D51" i="12" s="1"/>
  <c r="K49" i="7"/>
  <c r="L49" i="7" s="1"/>
  <c r="H50" i="7"/>
  <c r="C49" i="4" s="1"/>
  <c r="K50" i="7"/>
  <c r="L50" i="7" s="1"/>
  <c r="H51" i="7"/>
  <c r="C205" i="4" s="1"/>
  <c r="K51" i="7"/>
  <c r="L51" i="7" s="1"/>
  <c r="H52" i="7"/>
  <c r="C51" i="4" s="1"/>
  <c r="K52" i="7"/>
  <c r="L52" i="7" s="1"/>
  <c r="H53" i="7"/>
  <c r="D55" i="12" s="1"/>
  <c r="K53" i="7"/>
  <c r="H54" i="7"/>
  <c r="K54" i="7"/>
  <c r="L54" i="7" s="1"/>
  <c r="H55" i="7"/>
  <c r="D57" i="12" s="1"/>
  <c r="K55" i="7"/>
  <c r="L55" i="7" s="1"/>
  <c r="H56" i="7"/>
  <c r="C55" i="4" s="1"/>
  <c r="K56" i="7"/>
  <c r="L56" i="7" s="1"/>
  <c r="H57" i="7"/>
  <c r="D224" i="12" s="1"/>
  <c r="K57" i="7"/>
  <c r="L57" i="7" s="1"/>
  <c r="H58" i="7"/>
  <c r="K58" i="7"/>
  <c r="H59" i="7"/>
  <c r="C213" i="4" s="1"/>
  <c r="K59" i="7"/>
  <c r="L59" i="7" s="1"/>
  <c r="H60" i="7"/>
  <c r="C59" i="4" s="1"/>
  <c r="K60" i="7"/>
  <c r="L60" i="7" s="1"/>
  <c r="H61" i="7"/>
  <c r="D63" i="12" s="1"/>
  <c r="K61" i="7"/>
  <c r="L61" i="7" s="1"/>
  <c r="H62" i="7"/>
  <c r="C61" i="4" s="1"/>
  <c r="K62" i="7"/>
  <c r="L62" i="7" s="1"/>
  <c r="H63" i="7"/>
  <c r="C62" i="4" s="1"/>
  <c r="K63" i="7"/>
  <c r="L63" i="7" s="1"/>
  <c r="H64" i="7"/>
  <c r="C63" i="4" s="1"/>
  <c r="K64" i="7"/>
  <c r="L64" i="7" s="1"/>
  <c r="H65" i="7"/>
  <c r="D67" i="12" s="1"/>
  <c r="K65" i="7"/>
  <c r="L65" i="7" s="1"/>
  <c r="H66" i="7"/>
  <c r="K66" i="7"/>
  <c r="L66" i="7" s="1"/>
  <c r="H67" i="7"/>
  <c r="C221" i="4" s="1"/>
  <c r="K67" i="7"/>
  <c r="L67" i="7" s="1"/>
  <c r="H68" i="7"/>
  <c r="C67" i="4" s="1"/>
  <c r="K68" i="7"/>
  <c r="L68" i="7" s="1"/>
  <c r="H69" i="7"/>
  <c r="D71" i="12" s="1"/>
  <c r="K69" i="7"/>
  <c r="L69" i="7" s="1"/>
  <c r="H70" i="7"/>
  <c r="C69" i="4" s="1"/>
  <c r="K70" i="7"/>
  <c r="L70" i="7" s="1"/>
  <c r="H71" i="7"/>
  <c r="C70" i="4" s="1"/>
  <c r="K71" i="7"/>
  <c r="L71" i="7" s="1"/>
  <c r="H72" i="7"/>
  <c r="K72" i="7"/>
  <c r="L72" i="7" s="1"/>
  <c r="H73" i="7"/>
  <c r="K73" i="7"/>
  <c r="L73" i="7" s="1"/>
  <c r="H74" i="7"/>
  <c r="C73" i="4" s="1"/>
  <c r="K74" i="7"/>
  <c r="L74" i="7" s="1"/>
  <c r="H75" i="7"/>
  <c r="D77" i="12" s="1"/>
  <c r="K75" i="7"/>
  <c r="L75" i="7" s="1"/>
  <c r="H76" i="7"/>
  <c r="C75" i="4" s="1"/>
  <c r="K76" i="7"/>
  <c r="L76" i="7" s="1"/>
  <c r="H77" i="7"/>
  <c r="D79" i="12" s="1"/>
  <c r="K77" i="7"/>
  <c r="L77" i="7" s="1"/>
  <c r="H78" i="7"/>
  <c r="C77" i="4" s="1"/>
  <c r="K78" i="7"/>
  <c r="L78" i="7" s="1"/>
  <c r="H79" i="7"/>
  <c r="C78" i="4" s="1"/>
  <c r="K79" i="7"/>
  <c r="L79" i="7" s="1"/>
  <c r="H80" i="7"/>
  <c r="K80" i="7"/>
  <c r="L80" i="7" s="1"/>
  <c r="H81" i="7"/>
  <c r="D83" i="12" s="1"/>
  <c r="K81" i="7"/>
  <c r="L81" i="7" s="1"/>
  <c r="H82" i="7"/>
  <c r="C81" i="4" s="1"/>
  <c r="K82" i="7"/>
  <c r="H83" i="7"/>
  <c r="C237" i="4" s="1"/>
  <c r="K83" i="7"/>
  <c r="L83" i="7" s="1"/>
  <c r="H84" i="7"/>
  <c r="C83" i="4" s="1"/>
  <c r="K84" i="7"/>
  <c r="L84" i="7" s="1"/>
  <c r="H85" i="7"/>
  <c r="C386" i="4" s="1"/>
  <c r="K85" i="7"/>
  <c r="L85" i="7" s="1"/>
  <c r="H86" i="7"/>
  <c r="C85" i="4" s="1"/>
  <c r="K86" i="7"/>
  <c r="L86" i="7" s="1"/>
  <c r="H87" i="7"/>
  <c r="C86" i="4" s="1"/>
  <c r="K87" i="7"/>
  <c r="L87" i="7" s="1"/>
  <c r="H88" i="7"/>
  <c r="C87" i="4" s="1"/>
  <c r="K88" i="7"/>
  <c r="L88" i="7" s="1"/>
  <c r="H89" i="7"/>
  <c r="K89" i="7"/>
  <c r="L89" i="7" s="1"/>
  <c r="H90" i="7"/>
  <c r="C89" i="4" s="1"/>
  <c r="K90" i="7"/>
  <c r="H91" i="7"/>
  <c r="C245" i="4" s="1"/>
  <c r="K91" i="7"/>
  <c r="L91" i="7" s="1"/>
  <c r="H92" i="7"/>
  <c r="C91" i="4" s="1"/>
  <c r="K92" i="7"/>
  <c r="H93" i="7"/>
  <c r="D95" i="12" s="1"/>
  <c r="K93" i="7"/>
  <c r="L93" i="7" s="1"/>
  <c r="H94" i="7"/>
  <c r="D96" i="12" s="1"/>
  <c r="K94" i="7"/>
  <c r="L94" i="7" s="1"/>
  <c r="H95" i="7"/>
  <c r="C249" i="4" s="1"/>
  <c r="K95" i="7"/>
  <c r="L95" i="7" s="1"/>
  <c r="H96" i="7"/>
  <c r="D98" i="12" s="1"/>
  <c r="K96" i="7"/>
  <c r="L96" i="7" s="1"/>
  <c r="H97" i="7"/>
  <c r="D99" i="12" s="1"/>
  <c r="K97" i="7"/>
  <c r="L97" i="7" s="1"/>
  <c r="H98" i="7"/>
  <c r="D100" i="12" s="1"/>
  <c r="K98" i="7"/>
  <c r="L98" i="7" s="1"/>
  <c r="H99" i="7"/>
  <c r="C98" i="4" s="1"/>
  <c r="K99" i="7"/>
  <c r="L99" i="7" s="1"/>
  <c r="H100" i="7"/>
  <c r="D102" i="12" s="1"/>
  <c r="K100" i="7"/>
  <c r="L100" i="7" s="1"/>
  <c r="H101" i="7"/>
  <c r="D103" i="12" s="1"/>
  <c r="K101" i="7"/>
  <c r="L101" i="7" s="1"/>
  <c r="H102" i="7"/>
  <c r="C101" i="4" s="1"/>
  <c r="K102" i="7"/>
  <c r="L102" i="7" s="1"/>
  <c r="H103" i="7"/>
  <c r="D105" i="12" s="1"/>
  <c r="K103" i="7"/>
  <c r="L103" i="7" s="1"/>
  <c r="H104" i="7"/>
  <c r="C103" i="4" s="1"/>
  <c r="K104" i="7"/>
  <c r="L104" i="7" s="1"/>
  <c r="H105" i="7"/>
  <c r="K105" i="7"/>
  <c r="L105" i="7" s="1"/>
  <c r="H106" i="7"/>
  <c r="C260" i="4" s="1"/>
  <c r="K106" i="7"/>
  <c r="H107" i="7"/>
  <c r="C261" i="4" s="1"/>
  <c r="K107" i="7"/>
  <c r="L107" i="7" s="1"/>
  <c r="H108" i="7"/>
  <c r="C262" i="4" s="1"/>
  <c r="K108" i="7"/>
  <c r="L108" i="7" s="1"/>
  <c r="H109" i="7"/>
  <c r="D111" i="12" s="1"/>
  <c r="K109" i="7"/>
  <c r="L109" i="7" s="1"/>
  <c r="H110" i="7"/>
  <c r="D112" i="12" s="1"/>
  <c r="K110" i="7"/>
  <c r="L110" i="7" s="1"/>
  <c r="H111" i="7"/>
  <c r="C265" i="4" s="1"/>
  <c r="K111" i="7"/>
  <c r="L111" i="7" s="1"/>
  <c r="H112" i="7"/>
  <c r="D114" i="12" s="1"/>
  <c r="K112" i="7"/>
  <c r="L112" i="7" s="1"/>
  <c r="H113" i="7"/>
  <c r="D115" i="12" s="1"/>
  <c r="K113" i="7"/>
  <c r="L113" i="7" s="1"/>
  <c r="H114" i="7"/>
  <c r="D116" i="12" s="1"/>
  <c r="K114" i="7"/>
  <c r="L114" i="7" s="1"/>
  <c r="H115" i="7"/>
  <c r="C114" i="4" s="1"/>
  <c r="K115" i="7"/>
  <c r="L115" i="7" s="1"/>
  <c r="H116" i="7"/>
  <c r="C115" i="4" s="1"/>
  <c r="K116" i="7"/>
  <c r="L116" i="7" s="1"/>
  <c r="H117" i="7"/>
  <c r="D119" i="12" s="1"/>
  <c r="K117" i="7"/>
  <c r="L117" i="7" s="1"/>
  <c r="H118" i="7"/>
  <c r="C117" i="4" s="1"/>
  <c r="K118" i="7"/>
  <c r="L118" i="7" s="1"/>
  <c r="H119" i="7"/>
  <c r="D121" i="12" s="1"/>
  <c r="K119" i="7"/>
  <c r="L119" i="7" s="1"/>
  <c r="H120" i="7"/>
  <c r="C119" i="4" s="1"/>
  <c r="K120" i="7"/>
  <c r="L120" i="7" s="1"/>
  <c r="H121" i="7"/>
  <c r="K121" i="7"/>
  <c r="L121" i="7" s="1"/>
  <c r="H122" i="7"/>
  <c r="C276" i="4" s="1"/>
  <c r="K122" i="7"/>
  <c r="H123" i="7"/>
  <c r="C277" i="4" s="1"/>
  <c r="K123" i="7"/>
  <c r="L123" i="7" s="1"/>
  <c r="H124" i="7"/>
  <c r="C278" i="4" s="1"/>
  <c r="K124" i="7"/>
  <c r="L124" i="7" s="1"/>
  <c r="H125" i="7"/>
  <c r="D127" i="12" s="1"/>
  <c r="K125" i="7"/>
  <c r="L125" i="7" s="1"/>
  <c r="H126" i="7"/>
  <c r="D128" i="12" s="1"/>
  <c r="K126" i="7"/>
  <c r="L126" i="7" s="1"/>
  <c r="H127" i="7"/>
  <c r="C281" i="4" s="1"/>
  <c r="K127" i="7"/>
  <c r="L127" i="7" s="1"/>
  <c r="H128" i="7"/>
  <c r="D130" i="12" s="1"/>
  <c r="K128" i="7"/>
  <c r="L128" i="7" s="1"/>
  <c r="H129" i="7"/>
  <c r="D131" i="12" s="1"/>
  <c r="K129" i="7"/>
  <c r="L129" i="7" s="1"/>
  <c r="H130" i="7"/>
  <c r="C340" i="4" s="1"/>
  <c r="K130" i="7"/>
  <c r="L130" i="7" s="1"/>
  <c r="H131" i="7"/>
  <c r="C341" i="4" s="1"/>
  <c r="K131" i="7"/>
  <c r="L131" i="7" s="1"/>
  <c r="H132" i="7"/>
  <c r="D134" i="12" s="1"/>
  <c r="K132" i="7"/>
  <c r="L132" i="7" s="1"/>
  <c r="H133" i="7"/>
  <c r="D135" i="12" s="1"/>
  <c r="K133" i="7"/>
  <c r="L133" i="7" s="1"/>
  <c r="H134" i="7"/>
  <c r="C133" i="4" s="1"/>
  <c r="K134" i="7"/>
  <c r="L134" i="7" s="1"/>
  <c r="H135" i="7"/>
  <c r="C134" i="4" s="1"/>
  <c r="K135" i="7"/>
  <c r="L135" i="7" s="1"/>
  <c r="H136" i="7"/>
  <c r="C135" i="4" s="1"/>
  <c r="K136" i="7"/>
  <c r="L136" i="7" s="1"/>
  <c r="H137" i="7"/>
  <c r="D139" i="12" s="1"/>
  <c r="K137" i="7"/>
  <c r="L137" i="7" s="1"/>
  <c r="H138" i="7"/>
  <c r="C292" i="4" s="1"/>
  <c r="K138" i="7"/>
  <c r="H139" i="7"/>
  <c r="C293" i="4" s="1"/>
  <c r="K139" i="7"/>
  <c r="L139" i="7" s="1"/>
  <c r="H140" i="7"/>
  <c r="C294" i="4" s="1"/>
  <c r="K140" i="7"/>
  <c r="L140" i="7" s="1"/>
  <c r="H141" i="7"/>
  <c r="D143" i="12" s="1"/>
  <c r="K141" i="7"/>
  <c r="L141" i="7" s="1"/>
  <c r="H142" i="7"/>
  <c r="D144" i="12" s="1"/>
  <c r="K142" i="7"/>
  <c r="L142" i="7" s="1"/>
  <c r="H143" i="7"/>
  <c r="C346" i="4" s="1"/>
  <c r="K143" i="7"/>
  <c r="L143" i="7" s="1"/>
  <c r="H144" i="7"/>
  <c r="D146" i="12" s="1"/>
  <c r="K144" i="7"/>
  <c r="L144" i="7" s="1"/>
  <c r="H145" i="7"/>
  <c r="D147" i="12" s="1"/>
  <c r="K145" i="7"/>
  <c r="L145" i="7" s="1"/>
  <c r="H146" i="7"/>
  <c r="C349" i="4" s="1"/>
  <c r="K146" i="7"/>
  <c r="L146" i="7" s="1"/>
  <c r="H147" i="7"/>
  <c r="C146" i="4" s="1"/>
  <c r="K147" i="7"/>
  <c r="L147" i="7" s="1"/>
  <c r="H148" i="7"/>
  <c r="C351" i="4" s="1"/>
  <c r="K148" i="7"/>
  <c r="L148" i="7" s="1"/>
  <c r="H149" i="7"/>
  <c r="D151" i="12" s="1"/>
  <c r="K149" i="7"/>
  <c r="L149" i="7" s="1"/>
  <c r="H150" i="7"/>
  <c r="C149" i="4" s="1"/>
  <c r="K150" i="7"/>
  <c r="L150" i="7" s="1"/>
  <c r="H151" i="7"/>
  <c r="D202" i="12" s="1"/>
  <c r="K151" i="7"/>
  <c r="L151" i="7" s="1"/>
  <c r="H152" i="7"/>
  <c r="C151" i="4" s="1"/>
  <c r="K152" i="7"/>
  <c r="L152" i="7" s="1"/>
  <c r="H153" i="7"/>
  <c r="D155" i="12" s="1"/>
  <c r="K153" i="7"/>
  <c r="L153" i="7" s="1"/>
  <c r="H154" i="7"/>
  <c r="C308" i="4" s="1"/>
  <c r="K154" i="7"/>
  <c r="L154" i="7" s="1"/>
  <c r="H155" i="7"/>
  <c r="C309" i="4" s="1"/>
  <c r="K155" i="7"/>
  <c r="L155" i="7" s="1"/>
  <c r="H156" i="7"/>
  <c r="C310" i="4" s="1"/>
  <c r="K156" i="7"/>
  <c r="L156" i="7" s="1"/>
  <c r="H157" i="7"/>
  <c r="D159" i="12" s="1"/>
  <c r="K157" i="7"/>
  <c r="L157" i="7" s="1"/>
  <c r="H158" i="7"/>
  <c r="D160" i="12" s="1"/>
  <c r="K158" i="7"/>
  <c r="L158" i="7" s="1"/>
  <c r="H159" i="7"/>
  <c r="C313" i="4" s="1"/>
  <c r="K159" i="7"/>
  <c r="L159" i="7" s="1"/>
  <c r="H160" i="7"/>
  <c r="D162" i="12" s="1"/>
  <c r="K160" i="7"/>
  <c r="L160" i="7" s="1"/>
  <c r="H161" i="7"/>
  <c r="D163" i="12" s="1"/>
  <c r="K161" i="7"/>
  <c r="L161" i="7" s="1"/>
  <c r="H162" i="7"/>
  <c r="D164" i="12" s="1"/>
  <c r="K162" i="7"/>
  <c r="L162" i="7" s="1"/>
  <c r="H163" i="7"/>
  <c r="C162" i="4" s="1"/>
  <c r="K163" i="7"/>
  <c r="L163" i="7" s="1"/>
  <c r="E8" i="4"/>
  <c r="F8" i="4" s="1"/>
  <c r="E9" i="4"/>
  <c r="F9" i="4" s="1"/>
  <c r="E10" i="4"/>
  <c r="F10" i="4" s="1"/>
  <c r="C11" i="4"/>
  <c r="E11" i="4"/>
  <c r="F11" i="4" s="1"/>
  <c r="E12" i="4"/>
  <c r="F12" i="4" s="1"/>
  <c r="E13" i="4"/>
  <c r="F13" i="4" s="1"/>
  <c r="E14" i="4"/>
  <c r="F14" i="4" s="1"/>
  <c r="E15" i="4"/>
  <c r="F15" i="4" s="1"/>
  <c r="E16" i="4"/>
  <c r="F16" i="4" s="1"/>
  <c r="C17" i="4"/>
  <c r="E17" i="4"/>
  <c r="F17" i="4" s="1"/>
  <c r="E18" i="4"/>
  <c r="F18" i="4" s="1"/>
  <c r="C19" i="4"/>
  <c r="E19" i="4"/>
  <c r="F19" i="4" s="1"/>
  <c r="E20" i="4"/>
  <c r="F20" i="4" s="1"/>
  <c r="E21" i="4"/>
  <c r="F21" i="4" s="1"/>
  <c r="E22" i="4"/>
  <c r="F22" i="4" s="1"/>
  <c r="C23" i="4"/>
  <c r="E23" i="4"/>
  <c r="F23" i="4" s="1"/>
  <c r="E24" i="4"/>
  <c r="F24" i="4" s="1"/>
  <c r="E25" i="4"/>
  <c r="F25" i="4" s="1"/>
  <c r="E26" i="4"/>
  <c r="F26" i="4" s="1"/>
  <c r="E27" i="4"/>
  <c r="F27" i="4" s="1"/>
  <c r="E28" i="4"/>
  <c r="F28" i="4" s="1"/>
  <c r="C29" i="4"/>
  <c r="E29" i="4"/>
  <c r="F29" i="4" s="1"/>
  <c r="E30" i="4"/>
  <c r="F30" i="4" s="1"/>
  <c r="C31" i="4"/>
  <c r="E31" i="4"/>
  <c r="F31" i="4" s="1"/>
  <c r="E32" i="4"/>
  <c r="F32" i="4" s="1"/>
  <c r="E33" i="4"/>
  <c r="F33" i="4" s="1"/>
  <c r="E34" i="4"/>
  <c r="F34" i="4" s="1"/>
  <c r="C35" i="4"/>
  <c r="E35" i="4"/>
  <c r="F35" i="4" s="1"/>
  <c r="E36" i="4"/>
  <c r="F36" i="4" s="1"/>
  <c r="C37" i="4"/>
  <c r="E37" i="4"/>
  <c r="F37" i="4" s="1"/>
  <c r="E38" i="4"/>
  <c r="F38" i="4" s="1"/>
  <c r="C39" i="4"/>
  <c r="E39" i="4"/>
  <c r="F39" i="4" s="1"/>
  <c r="E40" i="4"/>
  <c r="F40" i="4" s="1"/>
  <c r="E41" i="4"/>
  <c r="F41" i="4" s="1"/>
  <c r="E42" i="4"/>
  <c r="F42" i="4" s="1"/>
  <c r="C43" i="4"/>
  <c r="E43" i="4"/>
  <c r="F43" i="4" s="1"/>
  <c r="E44" i="4"/>
  <c r="F44" i="4" s="1"/>
  <c r="C45" i="4"/>
  <c r="E45" i="4"/>
  <c r="F45" i="4" s="1"/>
  <c r="E46" i="4"/>
  <c r="F46" i="4" s="1"/>
  <c r="C47" i="4"/>
  <c r="E47" i="4"/>
  <c r="F47" i="4" s="1"/>
  <c r="E48" i="4"/>
  <c r="F48" i="4" s="1"/>
  <c r="E49" i="4"/>
  <c r="F49" i="4" s="1"/>
  <c r="E50" i="4"/>
  <c r="F50" i="4" s="1"/>
  <c r="E51" i="4"/>
  <c r="F51" i="4" s="1"/>
  <c r="E52" i="4"/>
  <c r="F52" i="4" s="1"/>
  <c r="C53" i="4"/>
  <c r="E53" i="4"/>
  <c r="F53" i="4" s="1"/>
  <c r="E54" i="4"/>
  <c r="F54" i="4" s="1"/>
  <c r="E55" i="4"/>
  <c r="F55" i="4" s="1"/>
  <c r="E56" i="4"/>
  <c r="F56" i="4" s="1"/>
  <c r="C57" i="4"/>
  <c r="E57" i="4"/>
  <c r="F57" i="4" s="1"/>
  <c r="E58" i="4"/>
  <c r="F58" i="4" s="1"/>
  <c r="E59" i="4"/>
  <c r="F59" i="4" s="1"/>
  <c r="E60" i="4"/>
  <c r="F60" i="4" s="1"/>
  <c r="E61" i="4"/>
  <c r="F61" i="4" s="1"/>
  <c r="E62" i="4"/>
  <c r="F62" i="4" s="1"/>
  <c r="E63" i="4"/>
  <c r="F63" i="4" s="1"/>
  <c r="E64" i="4"/>
  <c r="F64" i="4" s="1"/>
  <c r="C65" i="4"/>
  <c r="E65" i="4"/>
  <c r="F65" i="4" s="1"/>
  <c r="E66" i="4"/>
  <c r="F66" i="4" s="1"/>
  <c r="E67" i="4"/>
  <c r="F67" i="4" s="1"/>
  <c r="E68" i="4"/>
  <c r="F68" i="4" s="1"/>
  <c r="E69" i="4"/>
  <c r="F69" i="4" s="1"/>
  <c r="E70" i="4"/>
  <c r="F70" i="4" s="1"/>
  <c r="C71" i="4"/>
  <c r="E71" i="4"/>
  <c r="F71" i="4" s="1"/>
  <c r="E72" i="4"/>
  <c r="F72" i="4" s="1"/>
  <c r="E73" i="4"/>
  <c r="F73" i="4" s="1"/>
  <c r="E74" i="4"/>
  <c r="F74" i="4" s="1"/>
  <c r="E75" i="4"/>
  <c r="F75" i="4" s="1"/>
  <c r="E76" i="4"/>
  <c r="F76" i="4" s="1"/>
  <c r="E77" i="4"/>
  <c r="F77" i="4" s="1"/>
  <c r="E78" i="4"/>
  <c r="F78" i="4" s="1"/>
  <c r="C79" i="4"/>
  <c r="E79" i="4"/>
  <c r="F79" i="4" s="1"/>
  <c r="E80" i="4"/>
  <c r="F80" i="4" s="1"/>
  <c r="E81" i="4"/>
  <c r="F81" i="4" s="1"/>
  <c r="E82" i="4"/>
  <c r="F82" i="4" s="1"/>
  <c r="E83" i="4"/>
  <c r="F83" i="4" s="1"/>
  <c r="E84" i="4"/>
  <c r="F84" i="4" s="1"/>
  <c r="E85" i="4"/>
  <c r="F85" i="4" s="1"/>
  <c r="E86" i="4"/>
  <c r="F86" i="4" s="1"/>
  <c r="E87" i="4"/>
  <c r="F87" i="4" s="1"/>
  <c r="E88" i="4"/>
  <c r="F88" i="4" s="1"/>
  <c r="E89" i="4"/>
  <c r="F89" i="4" s="1"/>
  <c r="E90" i="4"/>
  <c r="F90" i="4" s="1"/>
  <c r="E91" i="4"/>
  <c r="F91" i="4" s="1"/>
  <c r="E92" i="4"/>
  <c r="F92" i="4" s="1"/>
  <c r="E93" i="4"/>
  <c r="F93" i="4" s="1"/>
  <c r="E94" i="4"/>
  <c r="F94" i="4" s="1"/>
  <c r="E95" i="4"/>
  <c r="F95" i="4" s="1"/>
  <c r="E96" i="4"/>
  <c r="F96" i="4" s="1"/>
  <c r="E97" i="4"/>
  <c r="F97" i="4" s="1"/>
  <c r="E98" i="4"/>
  <c r="F98" i="4" s="1"/>
  <c r="E99" i="4"/>
  <c r="F99" i="4" s="1"/>
  <c r="E100" i="4"/>
  <c r="F100" i="4" s="1"/>
  <c r="E101" i="4"/>
  <c r="F101" i="4" s="1"/>
  <c r="E102" i="4"/>
  <c r="F102" i="4" s="1"/>
  <c r="E103" i="4"/>
  <c r="F103" i="4" s="1"/>
  <c r="E104" i="4"/>
  <c r="F104" i="4" s="1"/>
  <c r="E105" i="4"/>
  <c r="F105" i="4" s="1"/>
  <c r="E106" i="4"/>
  <c r="F106" i="4" s="1"/>
  <c r="E107" i="4"/>
  <c r="F107" i="4" s="1"/>
  <c r="E108" i="4"/>
  <c r="F108" i="4" s="1"/>
  <c r="E109" i="4"/>
  <c r="F109" i="4" s="1"/>
  <c r="E110" i="4"/>
  <c r="F110" i="4" s="1"/>
  <c r="E111" i="4"/>
  <c r="F111" i="4" s="1"/>
  <c r="E112" i="4"/>
  <c r="F112" i="4" s="1"/>
  <c r="E113" i="4"/>
  <c r="F113" i="4" s="1"/>
  <c r="E114" i="4"/>
  <c r="F114" i="4" s="1"/>
  <c r="E115" i="4"/>
  <c r="F115" i="4" s="1"/>
  <c r="E116" i="4"/>
  <c r="F116" i="4" s="1"/>
  <c r="E117" i="4"/>
  <c r="F117" i="4" s="1"/>
  <c r="E118" i="4"/>
  <c r="F118" i="4" s="1"/>
  <c r="E119" i="4"/>
  <c r="F119" i="4" s="1"/>
  <c r="E120" i="4"/>
  <c r="F120" i="4" s="1"/>
  <c r="E121" i="4"/>
  <c r="F121" i="4" s="1"/>
  <c r="E122" i="4"/>
  <c r="F122" i="4" s="1"/>
  <c r="C123" i="4"/>
  <c r="E123" i="4"/>
  <c r="F123" i="4" s="1"/>
  <c r="E124" i="4"/>
  <c r="F124" i="4" s="1"/>
  <c r="E125" i="4"/>
  <c r="F125" i="4" s="1"/>
  <c r="E126" i="4"/>
  <c r="F126" i="4" s="1"/>
  <c r="E127" i="4"/>
  <c r="F127" i="4" s="1"/>
  <c r="E128" i="4"/>
  <c r="F128" i="4" s="1"/>
  <c r="E129" i="4"/>
  <c r="F129" i="4" s="1"/>
  <c r="E130" i="4"/>
  <c r="F130" i="4" s="1"/>
  <c r="E131" i="4"/>
  <c r="F131" i="4" s="1"/>
  <c r="E132" i="4"/>
  <c r="F132" i="4" s="1"/>
  <c r="E133" i="4"/>
  <c r="F133" i="4" s="1"/>
  <c r="E134" i="4"/>
  <c r="F134" i="4" s="1"/>
  <c r="E135" i="4"/>
  <c r="F135" i="4" s="1"/>
  <c r="E136" i="4"/>
  <c r="F136" i="4" s="1"/>
  <c r="E137" i="4"/>
  <c r="F137" i="4" s="1"/>
  <c r="E138" i="4"/>
  <c r="F138" i="4" s="1"/>
  <c r="E139" i="4"/>
  <c r="F139" i="4" s="1"/>
  <c r="E140" i="4"/>
  <c r="F140" i="4" s="1"/>
  <c r="E141" i="4"/>
  <c r="F141" i="4" s="1"/>
  <c r="E142" i="4"/>
  <c r="F142" i="4" s="1"/>
  <c r="E143" i="4"/>
  <c r="F143" i="4" s="1"/>
  <c r="E144" i="4"/>
  <c r="F144" i="4" s="1"/>
  <c r="E145" i="4"/>
  <c r="F145" i="4" s="1"/>
  <c r="E146" i="4"/>
  <c r="F146" i="4" s="1"/>
  <c r="E147" i="4"/>
  <c r="F147" i="4" s="1"/>
  <c r="E148" i="4"/>
  <c r="F148" i="4" s="1"/>
  <c r="E149" i="4"/>
  <c r="F149" i="4" s="1"/>
  <c r="E150" i="4"/>
  <c r="F150" i="4" s="1"/>
  <c r="E151" i="4"/>
  <c r="F151" i="4" s="1"/>
  <c r="E152" i="4"/>
  <c r="F152" i="4" s="1"/>
  <c r="C153" i="4"/>
  <c r="E153" i="4"/>
  <c r="F153" i="4" s="1"/>
  <c r="E154" i="4"/>
  <c r="F154" i="4" s="1"/>
  <c r="E155" i="4"/>
  <c r="F155" i="4" s="1"/>
  <c r="E156" i="4"/>
  <c r="F156" i="4" s="1"/>
  <c r="E157" i="4"/>
  <c r="F157" i="4" s="1"/>
  <c r="E158" i="4"/>
  <c r="F158" i="4" s="1"/>
  <c r="E159" i="4"/>
  <c r="F159" i="4" s="1"/>
  <c r="E160" i="4"/>
  <c r="F160" i="4" s="1"/>
  <c r="E161" i="4"/>
  <c r="F161" i="4" s="1"/>
  <c r="E162" i="4"/>
  <c r="F162" i="4" s="1"/>
  <c r="E163" i="4"/>
  <c r="F163" i="4" s="1"/>
  <c r="C164" i="4"/>
  <c r="E164" i="4"/>
  <c r="F164" i="4" s="1"/>
  <c r="E165" i="4"/>
  <c r="F165" i="4" s="1"/>
  <c r="C166" i="4"/>
  <c r="E166" i="4"/>
  <c r="F166" i="4" s="1"/>
  <c r="E167" i="4"/>
  <c r="F167" i="4" s="1"/>
  <c r="E168" i="4"/>
  <c r="F168" i="4" s="1"/>
  <c r="E169" i="4"/>
  <c r="F169" i="4" s="1"/>
  <c r="C170" i="4"/>
  <c r="E170" i="4"/>
  <c r="F170" i="4" s="1"/>
  <c r="E171" i="4"/>
  <c r="F171" i="4" s="1"/>
  <c r="C172" i="4"/>
  <c r="E172" i="4"/>
  <c r="F172" i="4" s="1"/>
  <c r="E173" i="4"/>
  <c r="F173" i="4" s="1"/>
  <c r="C174" i="4"/>
  <c r="E174" i="4"/>
  <c r="F174" i="4" s="1"/>
  <c r="E175" i="4"/>
  <c r="F175" i="4" s="1"/>
  <c r="E176" i="4"/>
  <c r="F176" i="4" s="1"/>
  <c r="E177" i="4"/>
  <c r="F177" i="4" s="1"/>
  <c r="C178" i="4"/>
  <c r="E178" i="4"/>
  <c r="F178" i="4" s="1"/>
  <c r="E179" i="4"/>
  <c r="F179" i="4" s="1"/>
  <c r="C180" i="4"/>
  <c r="E180" i="4"/>
  <c r="F180" i="4" s="1"/>
  <c r="E181" i="4"/>
  <c r="F181" i="4" s="1"/>
  <c r="C182" i="4"/>
  <c r="E182" i="4"/>
  <c r="F182" i="4" s="1"/>
  <c r="E183" i="4"/>
  <c r="F183" i="4" s="1"/>
  <c r="C184" i="4"/>
  <c r="E184" i="4"/>
  <c r="F184" i="4" s="1"/>
  <c r="E185" i="4"/>
  <c r="F185" i="4" s="1"/>
  <c r="C186" i="4"/>
  <c r="E186" i="4"/>
  <c r="F186" i="4" s="1"/>
  <c r="E187" i="4"/>
  <c r="F187" i="4" s="1"/>
  <c r="E188" i="4"/>
  <c r="F188" i="4" s="1"/>
  <c r="E189" i="4"/>
  <c r="F189" i="4" s="1"/>
  <c r="C190" i="4"/>
  <c r="E190" i="4"/>
  <c r="F190" i="4" s="1"/>
  <c r="E191" i="4"/>
  <c r="F191" i="4" s="1"/>
  <c r="C192" i="4"/>
  <c r="E192" i="4"/>
  <c r="F192" i="4" s="1"/>
  <c r="E193" i="4"/>
  <c r="F193" i="4" s="1"/>
  <c r="C194" i="4"/>
  <c r="E194" i="4"/>
  <c r="F194" i="4" s="1"/>
  <c r="E195" i="4"/>
  <c r="F195" i="4" s="1"/>
  <c r="C196" i="4"/>
  <c r="E196" i="4"/>
  <c r="F196" i="4" s="1"/>
  <c r="E197" i="4"/>
  <c r="F197" i="4" s="1"/>
  <c r="C198" i="4"/>
  <c r="E198" i="4"/>
  <c r="F198" i="4" s="1"/>
  <c r="E199" i="4"/>
  <c r="F199" i="4" s="1"/>
  <c r="C200" i="4"/>
  <c r="E200" i="4"/>
  <c r="F200" i="4" s="1"/>
  <c r="E201" i="4"/>
  <c r="F201" i="4" s="1"/>
  <c r="C202" i="4"/>
  <c r="E202" i="4"/>
  <c r="F202" i="4" s="1"/>
  <c r="E203" i="4"/>
  <c r="F203" i="4" s="1"/>
  <c r="C204" i="4"/>
  <c r="E204" i="4"/>
  <c r="F204" i="4" s="1"/>
  <c r="E205" i="4"/>
  <c r="F205" i="4" s="1"/>
  <c r="C206" i="4"/>
  <c r="E206" i="4"/>
  <c r="F206" i="4" s="1"/>
  <c r="E207" i="4"/>
  <c r="F207" i="4" s="1"/>
  <c r="C208" i="4"/>
  <c r="E208" i="4"/>
  <c r="F208" i="4" s="1"/>
  <c r="E209" i="4"/>
  <c r="F209" i="4" s="1"/>
  <c r="C210" i="4"/>
  <c r="E210" i="4"/>
  <c r="F210" i="4" s="1"/>
  <c r="E211" i="4"/>
  <c r="F211" i="4" s="1"/>
  <c r="C212" i="4"/>
  <c r="E212" i="4"/>
  <c r="F212" i="4" s="1"/>
  <c r="E213" i="4"/>
  <c r="F213" i="4" s="1"/>
  <c r="C214" i="4"/>
  <c r="E214" i="4"/>
  <c r="F214" i="4" s="1"/>
  <c r="E215" i="4"/>
  <c r="F215" i="4" s="1"/>
  <c r="C216" i="4"/>
  <c r="E216" i="4"/>
  <c r="F216" i="4" s="1"/>
  <c r="E217" i="4"/>
  <c r="F217" i="4" s="1"/>
  <c r="C218" i="4"/>
  <c r="E218" i="4"/>
  <c r="F218" i="4" s="1"/>
  <c r="E219" i="4"/>
  <c r="F219" i="4" s="1"/>
  <c r="C220" i="4"/>
  <c r="E220" i="4"/>
  <c r="F220" i="4" s="1"/>
  <c r="E221" i="4"/>
  <c r="F221" i="4" s="1"/>
  <c r="C222" i="4"/>
  <c r="E222" i="4"/>
  <c r="F222" i="4" s="1"/>
  <c r="E223" i="4"/>
  <c r="F223" i="4" s="1"/>
  <c r="C224" i="4"/>
  <c r="E224" i="4"/>
  <c r="F224" i="4" s="1"/>
  <c r="E225" i="4"/>
  <c r="F225" i="4" s="1"/>
  <c r="C226" i="4"/>
  <c r="E226" i="4"/>
  <c r="F226" i="4" s="1"/>
  <c r="E227" i="4"/>
  <c r="F227" i="4" s="1"/>
  <c r="C228" i="4"/>
  <c r="E228" i="4"/>
  <c r="F228" i="4" s="1"/>
  <c r="E229" i="4"/>
  <c r="F229" i="4" s="1"/>
  <c r="C230" i="4"/>
  <c r="E230" i="4"/>
  <c r="F230" i="4" s="1"/>
  <c r="E231" i="4"/>
  <c r="F231" i="4" s="1"/>
  <c r="C232" i="4"/>
  <c r="E232" i="4"/>
  <c r="F232" i="4" s="1"/>
  <c r="E233" i="4"/>
  <c r="F233" i="4" s="1"/>
  <c r="C234" i="4"/>
  <c r="E234" i="4"/>
  <c r="F234" i="4" s="1"/>
  <c r="E235" i="4"/>
  <c r="F235" i="4" s="1"/>
  <c r="C236" i="4"/>
  <c r="E236" i="4"/>
  <c r="F236" i="4" s="1"/>
  <c r="E237" i="4"/>
  <c r="F237" i="4" s="1"/>
  <c r="C238" i="4"/>
  <c r="E238" i="4"/>
  <c r="F238" i="4" s="1"/>
  <c r="E239" i="4"/>
  <c r="F239" i="4" s="1"/>
  <c r="C240" i="4"/>
  <c r="E240" i="4"/>
  <c r="F240" i="4" s="1"/>
  <c r="E241" i="4"/>
  <c r="F241" i="4" s="1"/>
  <c r="C242" i="4"/>
  <c r="E242" i="4"/>
  <c r="F242" i="4" s="1"/>
  <c r="E243" i="4"/>
  <c r="F243" i="4" s="1"/>
  <c r="C244" i="4"/>
  <c r="E244" i="4"/>
  <c r="F244" i="4" s="1"/>
  <c r="E245" i="4"/>
  <c r="F245" i="4" s="1"/>
  <c r="C246" i="4"/>
  <c r="E246" i="4"/>
  <c r="F246" i="4" s="1"/>
  <c r="E247" i="4"/>
  <c r="F247" i="4" s="1"/>
  <c r="C248" i="4"/>
  <c r="E248" i="4"/>
  <c r="F248" i="4" s="1"/>
  <c r="E249" i="4"/>
  <c r="F249" i="4" s="1"/>
  <c r="C250" i="4"/>
  <c r="E250" i="4"/>
  <c r="F250" i="4" s="1"/>
  <c r="E251" i="4"/>
  <c r="F251" i="4" s="1"/>
  <c r="C252" i="4"/>
  <c r="E252" i="4"/>
  <c r="F252" i="4" s="1"/>
  <c r="E253" i="4"/>
  <c r="F253" i="4" s="1"/>
  <c r="C254" i="4"/>
  <c r="E254" i="4"/>
  <c r="F254" i="4" s="1"/>
  <c r="E255" i="4"/>
  <c r="F255" i="4" s="1"/>
  <c r="E256" i="4"/>
  <c r="F256" i="4" s="1"/>
  <c r="E257" i="4"/>
  <c r="F257" i="4" s="1"/>
  <c r="E258" i="4"/>
  <c r="F258" i="4" s="1"/>
  <c r="E259" i="4"/>
  <c r="F259" i="4" s="1"/>
  <c r="E260" i="4"/>
  <c r="F260" i="4" s="1"/>
  <c r="E261" i="4"/>
  <c r="F261" i="4" s="1"/>
  <c r="E262" i="4"/>
  <c r="F262" i="4" s="1"/>
  <c r="E263" i="4"/>
  <c r="F263" i="4" s="1"/>
  <c r="C264" i="4"/>
  <c r="E264" i="4"/>
  <c r="F264" i="4" s="1"/>
  <c r="E265" i="4"/>
  <c r="F265" i="4" s="1"/>
  <c r="C266" i="4"/>
  <c r="E266" i="4"/>
  <c r="F266" i="4" s="1"/>
  <c r="E267" i="4"/>
  <c r="F267" i="4" s="1"/>
  <c r="E268" i="4"/>
  <c r="F268" i="4" s="1"/>
  <c r="E269" i="4"/>
  <c r="F269" i="4" s="1"/>
  <c r="C270" i="4"/>
  <c r="E270" i="4"/>
  <c r="F270" i="4" s="1"/>
  <c r="E271" i="4"/>
  <c r="F271" i="4" s="1"/>
  <c r="E272" i="4"/>
  <c r="F272" i="4" s="1"/>
  <c r="E273" i="4"/>
  <c r="F273" i="4" s="1"/>
  <c r="E274" i="4"/>
  <c r="F274" i="4" s="1"/>
  <c r="E275" i="4"/>
  <c r="F275" i="4" s="1"/>
  <c r="E276" i="4"/>
  <c r="F276" i="4" s="1"/>
  <c r="E277" i="4"/>
  <c r="F277" i="4" s="1"/>
  <c r="E278" i="4"/>
  <c r="F278" i="4" s="1"/>
  <c r="E279" i="4"/>
  <c r="F279" i="4" s="1"/>
  <c r="E280" i="4"/>
  <c r="F280" i="4" s="1"/>
  <c r="E281" i="4"/>
  <c r="F281" i="4" s="1"/>
  <c r="E282" i="4"/>
  <c r="F282" i="4" s="1"/>
  <c r="E283" i="4"/>
  <c r="F283" i="4" s="1"/>
  <c r="E284" i="4"/>
  <c r="F284" i="4" s="1"/>
  <c r="E285" i="4"/>
  <c r="F285" i="4" s="1"/>
  <c r="E286" i="4"/>
  <c r="F286" i="4" s="1"/>
  <c r="E287" i="4"/>
  <c r="F287" i="4" s="1"/>
  <c r="E288" i="4"/>
  <c r="F288" i="4" s="1"/>
  <c r="E289" i="4"/>
  <c r="F289" i="4" s="1"/>
  <c r="E290" i="4"/>
  <c r="F290" i="4" s="1"/>
  <c r="E291" i="4"/>
  <c r="F291" i="4" s="1"/>
  <c r="E292" i="4"/>
  <c r="F292" i="4" s="1"/>
  <c r="E293" i="4"/>
  <c r="F293" i="4" s="1"/>
  <c r="E294" i="4"/>
  <c r="F294" i="4" s="1"/>
  <c r="E295" i="4"/>
  <c r="F295" i="4" s="1"/>
  <c r="C296" i="4"/>
  <c r="E296" i="4"/>
  <c r="F296" i="4" s="1"/>
  <c r="E297" i="4"/>
  <c r="F297" i="4" s="1"/>
  <c r="E298" i="4"/>
  <c r="F298" i="4" s="1"/>
  <c r="E299" i="4"/>
  <c r="F299" i="4" s="1"/>
  <c r="E300" i="4"/>
  <c r="F300" i="4" s="1"/>
  <c r="E301" i="4"/>
  <c r="F301" i="4" s="1"/>
  <c r="E302" i="4"/>
  <c r="F302" i="4" s="1"/>
  <c r="E303" i="4"/>
  <c r="F303" i="4" s="1"/>
  <c r="E304" i="4"/>
  <c r="F304" i="4" s="1"/>
  <c r="E305" i="4"/>
  <c r="F305" i="4" s="1"/>
  <c r="E306" i="4"/>
  <c r="F306" i="4" s="1"/>
  <c r="E307" i="4"/>
  <c r="F307" i="4" s="1"/>
  <c r="E308" i="4"/>
  <c r="F308" i="4" s="1"/>
  <c r="E309" i="4"/>
  <c r="F309" i="4" s="1"/>
  <c r="E310" i="4"/>
  <c r="F310" i="4" s="1"/>
  <c r="E311" i="4"/>
  <c r="F311" i="4" s="1"/>
  <c r="E312" i="4"/>
  <c r="F312" i="4" s="1"/>
  <c r="E313" i="4"/>
  <c r="F313" i="4" s="1"/>
  <c r="E314" i="4"/>
  <c r="F314" i="4" s="1"/>
  <c r="E315" i="4"/>
  <c r="F315" i="4" s="1"/>
  <c r="E316" i="4"/>
  <c r="F316" i="4" s="1"/>
  <c r="E317" i="4"/>
  <c r="F317" i="4" s="1"/>
  <c r="C318" i="4"/>
  <c r="E318" i="4"/>
  <c r="F318" i="4" s="1"/>
  <c r="E319" i="4"/>
  <c r="F319" i="4" s="1"/>
  <c r="E320" i="4"/>
  <c r="F320" i="4" s="1"/>
  <c r="C321" i="4"/>
  <c r="E321" i="4"/>
  <c r="F321" i="4" s="1"/>
  <c r="E322" i="4"/>
  <c r="F322" i="4" s="1"/>
  <c r="C323" i="4"/>
  <c r="E323" i="4"/>
  <c r="F323" i="4" s="1"/>
  <c r="C324" i="4"/>
  <c r="E324" i="4"/>
  <c r="F324" i="4" s="1"/>
  <c r="E325" i="4"/>
  <c r="F325" i="4" s="1"/>
  <c r="C326" i="4"/>
  <c r="E326" i="4"/>
  <c r="F326" i="4" s="1"/>
  <c r="E327" i="4"/>
  <c r="F327" i="4" s="1"/>
  <c r="C328" i="4"/>
  <c r="E328" i="4"/>
  <c r="F328" i="4" s="1"/>
  <c r="E329" i="4"/>
  <c r="F329" i="4" s="1"/>
  <c r="C330" i="4"/>
  <c r="E330" i="4"/>
  <c r="F330" i="4" s="1"/>
  <c r="E331" i="4"/>
  <c r="F331" i="4" s="1"/>
  <c r="C332" i="4"/>
  <c r="E332" i="4"/>
  <c r="F332" i="4" s="1"/>
  <c r="E333" i="4"/>
  <c r="F333" i="4" s="1"/>
  <c r="C334" i="4"/>
  <c r="E334" i="4"/>
  <c r="F334" i="4" s="1"/>
  <c r="E335" i="4"/>
  <c r="F335" i="4" s="1"/>
  <c r="C336" i="4"/>
  <c r="E336" i="4"/>
  <c r="F336" i="4" s="1"/>
  <c r="E337" i="4"/>
  <c r="F337" i="4" s="1"/>
  <c r="E338" i="4"/>
  <c r="F338" i="4" s="1"/>
  <c r="E339" i="4"/>
  <c r="F339" i="4" s="1"/>
  <c r="E340" i="4"/>
  <c r="F340" i="4" s="1"/>
  <c r="E341" i="4"/>
  <c r="F341" i="4" s="1"/>
  <c r="E342" i="4"/>
  <c r="F342" i="4" s="1"/>
  <c r="E343" i="4"/>
  <c r="F343" i="4" s="1"/>
  <c r="E344" i="4"/>
  <c r="F344" i="4" s="1"/>
  <c r="E345" i="4"/>
  <c r="F345" i="4" s="1"/>
  <c r="E346" i="4"/>
  <c r="F346" i="4" s="1"/>
  <c r="E347" i="4"/>
  <c r="F347" i="4" s="1"/>
  <c r="E348" i="4"/>
  <c r="F348" i="4" s="1"/>
  <c r="E349" i="4"/>
  <c r="F349" i="4" s="1"/>
  <c r="E350" i="4"/>
  <c r="F350" i="4" s="1"/>
  <c r="E351" i="4"/>
  <c r="F351" i="4" s="1"/>
  <c r="E352" i="4"/>
  <c r="F352" i="4" s="1"/>
  <c r="E353" i="4"/>
  <c r="F353" i="4" s="1"/>
  <c r="E354" i="4"/>
  <c r="F354" i="4" s="1"/>
  <c r="C355" i="4"/>
  <c r="E355" i="4"/>
  <c r="F355" i="4" s="1"/>
  <c r="E356" i="4"/>
  <c r="F356" i="4" s="1"/>
  <c r="E357" i="4"/>
  <c r="F357" i="4" s="1"/>
  <c r="E358" i="4"/>
  <c r="F358" i="4" s="1"/>
  <c r="E359" i="4"/>
  <c r="F359" i="4" s="1"/>
  <c r="E360" i="4"/>
  <c r="F360" i="4" s="1"/>
  <c r="E361" i="4"/>
  <c r="F361" i="4" s="1"/>
  <c r="C362" i="4"/>
  <c r="E362" i="4"/>
  <c r="F362" i="4" s="1"/>
  <c r="E363" i="4"/>
  <c r="F363" i="4" s="1"/>
  <c r="E364" i="4"/>
  <c r="F364" i="4" s="1"/>
  <c r="E365" i="4"/>
  <c r="F365" i="4" s="1"/>
  <c r="E366" i="4"/>
  <c r="F366" i="4" s="1"/>
  <c r="C367" i="4"/>
  <c r="E367" i="4"/>
  <c r="F367" i="4" s="1"/>
  <c r="E368" i="4"/>
  <c r="F368" i="4" s="1"/>
  <c r="C369" i="4"/>
  <c r="E369" i="4"/>
  <c r="F369" i="4" s="1"/>
  <c r="E370" i="4"/>
  <c r="F370" i="4" s="1"/>
  <c r="C371" i="4"/>
  <c r="E371" i="4"/>
  <c r="F371" i="4" s="1"/>
  <c r="E372" i="4"/>
  <c r="F372" i="4" s="1"/>
  <c r="C373" i="4"/>
  <c r="D373" i="4"/>
  <c r="E373" i="4"/>
  <c r="D374" i="4"/>
  <c r="E374" i="4"/>
  <c r="C375" i="4"/>
  <c r="D375" i="4"/>
  <c r="E375" i="4"/>
  <c r="D376" i="4"/>
  <c r="E376" i="4"/>
  <c r="C377" i="4"/>
  <c r="D377" i="4"/>
  <c r="E377" i="4"/>
  <c r="D378" i="4"/>
  <c r="E378" i="4"/>
  <c r="C379" i="4"/>
  <c r="D379" i="4"/>
  <c r="E379" i="4"/>
  <c r="D380" i="4"/>
  <c r="E380" i="4"/>
  <c r="C381" i="4"/>
  <c r="D381" i="4"/>
  <c r="E381" i="4"/>
  <c r="D382" i="4"/>
  <c r="E382" i="4"/>
  <c r="C383" i="4"/>
  <c r="D383" i="4"/>
  <c r="E383" i="4"/>
  <c r="D384" i="4"/>
  <c r="E384" i="4"/>
  <c r="C385" i="4"/>
  <c r="D385" i="4"/>
  <c r="E385" i="4"/>
  <c r="D386" i="4"/>
  <c r="E386" i="4"/>
  <c r="C387" i="4"/>
  <c r="D387" i="4"/>
  <c r="E387" i="4"/>
  <c r="D388" i="4"/>
  <c r="E388" i="4"/>
  <c r="C389" i="4"/>
  <c r="D389" i="4"/>
  <c r="E389" i="4"/>
  <c r="D390" i="4"/>
  <c r="E390" i="4"/>
  <c r="F9" i="5"/>
  <c r="H9" i="5"/>
  <c r="I9" i="5"/>
  <c r="F10" i="5"/>
  <c r="G10" i="5" s="1"/>
  <c r="H10" i="5"/>
  <c r="I10" i="5"/>
  <c r="F11" i="5"/>
  <c r="G11" i="5" s="1"/>
  <c r="H11" i="5"/>
  <c r="I11" i="5"/>
  <c r="F12" i="5"/>
  <c r="G12" i="5" s="1"/>
  <c r="H12" i="5"/>
  <c r="I12" i="5"/>
  <c r="F13" i="5"/>
  <c r="G13" i="5"/>
  <c r="H13" i="5"/>
  <c r="I13" i="5"/>
  <c r="F14" i="5"/>
  <c r="G14" i="5" s="1"/>
  <c r="H14" i="5"/>
  <c r="I14" i="5"/>
  <c r="F15" i="5"/>
  <c r="I15" i="5" s="1"/>
  <c r="G15" i="5"/>
  <c r="H15" i="5"/>
  <c r="D9" i="19"/>
  <c r="E9" i="19"/>
  <c r="E6" i="19" s="1"/>
  <c r="F9" i="19"/>
  <c r="D10" i="19"/>
  <c r="E10" i="19"/>
  <c r="F10" i="19"/>
  <c r="D11" i="19"/>
  <c r="E11" i="19"/>
  <c r="F11" i="19"/>
  <c r="D12" i="19"/>
  <c r="E12" i="19"/>
  <c r="F12" i="19"/>
  <c r="D13" i="19"/>
  <c r="E13" i="19"/>
  <c r="F13" i="19"/>
  <c r="D14" i="19"/>
  <c r="E14" i="19"/>
  <c r="F14" i="19"/>
  <c r="D15" i="19"/>
  <c r="E15" i="19"/>
  <c r="F15" i="19"/>
  <c r="D16" i="19"/>
  <c r="E16" i="19"/>
  <c r="F16" i="19"/>
  <c r="C11" i="12"/>
  <c r="C12" i="12"/>
  <c r="D12" i="12"/>
  <c r="C13" i="12"/>
  <c r="C14" i="12"/>
  <c r="D14" i="12"/>
  <c r="C15" i="12"/>
  <c r="C16" i="12"/>
  <c r="D16" i="12"/>
  <c r="C17" i="12"/>
  <c r="C18" i="12"/>
  <c r="D18" i="12"/>
  <c r="C19" i="12"/>
  <c r="C20" i="12"/>
  <c r="D20" i="12"/>
  <c r="C21" i="12"/>
  <c r="C22" i="12"/>
  <c r="D22" i="12"/>
  <c r="C23" i="12"/>
  <c r="C24" i="12"/>
  <c r="D24" i="12"/>
  <c r="C25" i="12"/>
  <c r="C26" i="12"/>
  <c r="D26" i="12"/>
  <c r="C27" i="12"/>
  <c r="C28" i="12"/>
  <c r="D28" i="12"/>
  <c r="C29" i="12"/>
  <c r="C30" i="12"/>
  <c r="D30" i="12"/>
  <c r="C31" i="12"/>
  <c r="C32" i="12"/>
  <c r="D32" i="12"/>
  <c r="C33" i="12"/>
  <c r="C34" i="12"/>
  <c r="D34" i="12"/>
  <c r="C35" i="12"/>
  <c r="C36" i="12"/>
  <c r="D36" i="12"/>
  <c r="C37" i="12"/>
  <c r="C38" i="12"/>
  <c r="D38" i="12"/>
  <c r="C39" i="12"/>
  <c r="C40" i="12"/>
  <c r="D40" i="12"/>
  <c r="C41" i="12"/>
  <c r="C42" i="12"/>
  <c r="D42" i="12"/>
  <c r="C43" i="12"/>
  <c r="C44" i="12"/>
  <c r="D44" i="12"/>
  <c r="C45" i="12"/>
  <c r="C46" i="12"/>
  <c r="D46" i="12"/>
  <c r="C47" i="12"/>
  <c r="C48" i="12"/>
  <c r="D48" i="12"/>
  <c r="C49" i="12"/>
  <c r="C50" i="12"/>
  <c r="D50" i="12"/>
  <c r="C51" i="12"/>
  <c r="C52" i="12"/>
  <c r="D52" i="12"/>
  <c r="C53" i="12"/>
  <c r="C54" i="12"/>
  <c r="D54" i="12"/>
  <c r="C55" i="12"/>
  <c r="C56" i="12"/>
  <c r="D56" i="12"/>
  <c r="C57" i="12"/>
  <c r="C58" i="12"/>
  <c r="D58" i="12"/>
  <c r="C59" i="12"/>
  <c r="C60" i="12"/>
  <c r="D60" i="12"/>
  <c r="C61" i="12"/>
  <c r="C62" i="12"/>
  <c r="D62" i="12"/>
  <c r="C63" i="12"/>
  <c r="C64" i="12"/>
  <c r="D64" i="12"/>
  <c r="C65" i="12"/>
  <c r="C66" i="12"/>
  <c r="D66" i="12"/>
  <c r="C67" i="12"/>
  <c r="C68" i="12"/>
  <c r="D68" i="12"/>
  <c r="C69" i="12"/>
  <c r="C70" i="12"/>
  <c r="D70" i="12"/>
  <c r="C71" i="12"/>
  <c r="C72" i="12"/>
  <c r="D72" i="12"/>
  <c r="C73" i="12"/>
  <c r="C74" i="12"/>
  <c r="D74" i="12"/>
  <c r="C75" i="12"/>
  <c r="C76" i="12"/>
  <c r="D76" i="12"/>
  <c r="C77" i="12"/>
  <c r="C78" i="12"/>
  <c r="D78" i="12"/>
  <c r="C79" i="12"/>
  <c r="C80" i="12"/>
  <c r="D80" i="12"/>
  <c r="C81" i="12"/>
  <c r="C82" i="12"/>
  <c r="D82" i="12"/>
  <c r="C83" i="12"/>
  <c r="C84" i="12"/>
  <c r="D84" i="12"/>
  <c r="C85" i="12"/>
  <c r="C86" i="12"/>
  <c r="D86" i="12"/>
  <c r="C87" i="12"/>
  <c r="C88" i="12"/>
  <c r="D88" i="12"/>
  <c r="C89" i="12"/>
  <c r="C90" i="12"/>
  <c r="D90" i="12"/>
  <c r="C91" i="12"/>
  <c r="C92" i="12"/>
  <c r="D92" i="12"/>
  <c r="C93" i="12"/>
  <c r="C94" i="12"/>
  <c r="D94" i="12"/>
  <c r="C95" i="12"/>
  <c r="C96" i="12"/>
  <c r="C97" i="12"/>
  <c r="C98" i="12"/>
  <c r="C99" i="12"/>
  <c r="C100" i="12"/>
  <c r="C101" i="12"/>
  <c r="C102" i="12"/>
  <c r="C103" i="12"/>
  <c r="C104" i="12"/>
  <c r="C105" i="12"/>
  <c r="C106" i="12"/>
  <c r="C107" i="12"/>
  <c r="C108" i="12"/>
  <c r="D108" i="12"/>
  <c r="C109" i="12"/>
  <c r="C110" i="12"/>
  <c r="D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D153" i="12"/>
  <c r="C154" i="12"/>
  <c r="C155" i="12"/>
  <c r="C156" i="12"/>
  <c r="C157" i="12"/>
  <c r="C158" i="12"/>
  <c r="C159" i="12"/>
  <c r="C160" i="12"/>
  <c r="C161" i="12"/>
  <c r="C162" i="12"/>
  <c r="C163" i="12"/>
  <c r="C164" i="12"/>
  <c r="C165" i="12"/>
  <c r="C166" i="12"/>
  <c r="D166" i="12"/>
  <c r="C167" i="12"/>
  <c r="C168" i="12"/>
  <c r="D168" i="12"/>
  <c r="C169" i="12"/>
  <c r="D169" i="12"/>
  <c r="C170" i="12"/>
  <c r="C171" i="12"/>
  <c r="D171" i="12"/>
  <c r="C172" i="12"/>
  <c r="D172" i="12"/>
  <c r="C173" i="12"/>
  <c r="C174" i="12"/>
  <c r="D174" i="12"/>
  <c r="C175" i="12"/>
  <c r="C176" i="12"/>
  <c r="C177" i="12"/>
  <c r="C178" i="12"/>
  <c r="C179" i="12"/>
  <c r="C180" i="12"/>
  <c r="C181" i="12"/>
  <c r="C182" i="12"/>
  <c r="C183" i="12"/>
  <c r="C184" i="12"/>
  <c r="C185" i="12"/>
  <c r="C186" i="12"/>
  <c r="C187" i="12"/>
  <c r="C188" i="12"/>
  <c r="C189" i="12"/>
  <c r="C190" i="12"/>
  <c r="C191" i="12"/>
  <c r="D191" i="12"/>
  <c r="C192" i="12"/>
  <c r="C193" i="12"/>
  <c r="D193" i="12"/>
  <c r="C194" i="12"/>
  <c r="C195" i="12"/>
  <c r="D195" i="12"/>
  <c r="C196" i="12"/>
  <c r="C197" i="12"/>
  <c r="D197" i="12"/>
  <c r="C198" i="12"/>
  <c r="C199" i="12"/>
  <c r="D199" i="12"/>
  <c r="C200" i="12"/>
  <c r="C201" i="12"/>
  <c r="D201" i="12"/>
  <c r="C202" i="12"/>
  <c r="C203" i="12"/>
  <c r="D203" i="12"/>
  <c r="C204" i="12"/>
  <c r="C205" i="12"/>
  <c r="D205" i="12"/>
  <c r="C206" i="12"/>
  <c r="C207" i="12"/>
  <c r="C208" i="12"/>
  <c r="C209" i="12"/>
  <c r="C210" i="12"/>
  <c r="D210" i="12"/>
  <c r="C211" i="12"/>
  <c r="C212" i="12"/>
  <c r="C213" i="12"/>
  <c r="D213" i="12"/>
  <c r="C214" i="12"/>
  <c r="C215" i="12"/>
  <c r="D215" i="12"/>
  <c r="C216" i="12"/>
  <c r="C217" i="12"/>
  <c r="D217" i="12"/>
  <c r="C218" i="12"/>
  <c r="C219" i="12"/>
  <c r="D219" i="12"/>
  <c r="C220" i="12"/>
  <c r="C221" i="12"/>
  <c r="D221" i="12"/>
  <c r="C222" i="12"/>
  <c r="C223" i="12"/>
  <c r="D223" i="12"/>
  <c r="C224" i="12"/>
  <c r="C225" i="12"/>
  <c r="D225" i="12"/>
  <c r="C226" i="12"/>
  <c r="C227" i="12"/>
  <c r="D227" i="12"/>
  <c r="C228" i="12"/>
  <c r="C229" i="12"/>
  <c r="D229" i="12"/>
  <c r="C230" i="12"/>
  <c r="C231" i="12"/>
  <c r="D231" i="12"/>
  <c r="C232" i="12"/>
  <c r="C233" i="12"/>
  <c r="D233" i="12"/>
  <c r="C234" i="12"/>
  <c r="C235" i="12"/>
  <c r="D235" i="12"/>
  <c r="C236" i="12"/>
  <c r="C237" i="12"/>
  <c r="D237" i="12"/>
  <c r="C238" i="12"/>
  <c r="C7" i="38"/>
  <c r="D15" i="12" l="1"/>
  <c r="D13" i="12"/>
  <c r="C268" i="4"/>
  <c r="C139" i="4"/>
  <c r="C137" i="4"/>
  <c r="D207" i="12"/>
  <c r="C280" i="4"/>
  <c r="C138" i="4"/>
  <c r="C105" i="4"/>
  <c r="C102" i="4"/>
  <c r="D198" i="12"/>
  <c r="D196" i="12"/>
  <c r="D194" i="12"/>
  <c r="D192" i="12"/>
  <c r="D190" i="12"/>
  <c r="D179" i="12"/>
  <c r="D145" i="12"/>
  <c r="D113" i="12"/>
  <c r="D109" i="12"/>
  <c r="C353" i="4"/>
  <c r="C350" i="4"/>
  <c r="C343" i="4"/>
  <c r="C305" i="4"/>
  <c r="C298" i="4"/>
  <c r="C121" i="4"/>
  <c r="C118" i="4"/>
  <c r="C107" i="4"/>
  <c r="C331" i="4"/>
  <c r="C273" i="4"/>
  <c r="C150" i="4"/>
  <c r="C38" i="4"/>
  <c r="C36" i="4"/>
  <c r="C34" i="4"/>
  <c r="D137" i="12"/>
  <c r="C364" i="4"/>
  <c r="C358" i="4"/>
  <c r="C333" i="4"/>
  <c r="C329" i="4"/>
  <c r="C126" i="4"/>
  <c r="D161" i="12"/>
  <c r="D129" i="12"/>
  <c r="D101" i="12"/>
  <c r="C388" i="4"/>
  <c r="C282" i="4"/>
  <c r="C257" i="4"/>
  <c r="C209" i="4"/>
  <c r="C158" i="4"/>
  <c r="C155" i="4"/>
  <c r="C66" i="4"/>
  <c r="D234" i="12"/>
  <c r="D220" i="12"/>
  <c r="D189" i="12"/>
  <c r="D175" i="12"/>
  <c r="D167" i="12"/>
  <c r="D157" i="12"/>
  <c r="D141" i="12"/>
  <c r="D125" i="12"/>
  <c r="D117" i="12"/>
  <c r="D97" i="12"/>
  <c r="D73" i="12"/>
  <c r="D69" i="12"/>
  <c r="D65" i="12"/>
  <c r="D61" i="12"/>
  <c r="C374" i="4"/>
  <c r="C354" i="4"/>
  <c r="C289" i="4"/>
  <c r="C193" i="4"/>
  <c r="C189" i="4"/>
  <c r="C175" i="4"/>
  <c r="C173" i="4"/>
  <c r="C154" i="4"/>
  <c r="C142" i="4"/>
  <c r="C122" i="4"/>
  <c r="C106" i="4"/>
  <c r="D218" i="12"/>
  <c r="D183" i="12"/>
  <c r="D173" i="12"/>
  <c r="D165" i="12"/>
  <c r="D149" i="12"/>
  <c r="D133" i="12"/>
  <c r="C390" i="4"/>
  <c r="C380" i="4"/>
  <c r="C269" i="4"/>
  <c r="C253" i="4"/>
  <c r="C241" i="4"/>
  <c r="C191" i="4"/>
  <c r="D208" i="12"/>
  <c r="D206" i="12"/>
  <c r="D204" i="12"/>
  <c r="D200" i="12"/>
  <c r="D177" i="12"/>
  <c r="D89" i="12"/>
  <c r="D87" i="12"/>
  <c r="D85" i="12"/>
  <c r="C384" i="4"/>
  <c r="C372" i="4"/>
  <c r="C370" i="4"/>
  <c r="C342" i="4"/>
  <c r="C317" i="4"/>
  <c r="C314" i="4"/>
  <c r="C312" i="4"/>
  <c r="C297" i="4"/>
  <c r="C285" i="4"/>
  <c r="C225" i="4"/>
  <c r="C197" i="4"/>
  <c r="C130" i="4"/>
  <c r="C110" i="4"/>
  <c r="C94" i="4"/>
  <c r="C50" i="4"/>
  <c r="C32" i="4"/>
  <c r="C30" i="4"/>
  <c r="C28" i="4"/>
  <c r="C14" i="4"/>
  <c r="D238" i="12"/>
  <c r="D236" i="12"/>
  <c r="D222" i="12"/>
  <c r="D211" i="12"/>
  <c r="D209" i="12"/>
  <c r="D187" i="12"/>
  <c r="D181" i="12"/>
  <c r="D53" i="12"/>
  <c r="D49" i="12"/>
  <c r="D45" i="12"/>
  <c r="C301" i="4"/>
  <c r="C169" i="4"/>
  <c r="C111" i="4"/>
  <c r="C109" i="4"/>
  <c r="C95" i="4"/>
  <c r="C93" i="4"/>
  <c r="C82" i="4"/>
  <c r="C20" i="4"/>
  <c r="C18" i="4"/>
  <c r="I142" i="40"/>
  <c r="X142" i="40" s="1"/>
  <c r="L92" i="7"/>
  <c r="I140" i="40"/>
  <c r="X140" i="40" s="1"/>
  <c r="L90" i="7"/>
  <c r="L82" i="7"/>
  <c r="I108" i="40"/>
  <c r="X108" i="40" s="1"/>
  <c r="L58" i="7"/>
  <c r="C159" i="4"/>
  <c r="C157" i="4"/>
  <c r="C143" i="4"/>
  <c r="C141" i="4"/>
  <c r="C127" i="4"/>
  <c r="C125" i="4"/>
  <c r="I103" i="40"/>
  <c r="X103" i="40" s="1"/>
  <c r="L53" i="7"/>
  <c r="C359" i="4"/>
  <c r="C357" i="4"/>
  <c r="C316" i="4"/>
  <c r="C302" i="4"/>
  <c r="C300" i="4"/>
  <c r="C286" i="4"/>
  <c r="C284" i="4"/>
  <c r="I188" i="40"/>
  <c r="X188" i="40" s="1"/>
  <c r="L138" i="7"/>
  <c r="I172" i="40"/>
  <c r="X172" i="40" s="1"/>
  <c r="L122" i="7"/>
  <c r="I156" i="40"/>
  <c r="X156" i="40" s="1"/>
  <c r="L106" i="7"/>
  <c r="M92" i="7"/>
  <c r="M162" i="7"/>
  <c r="F164" i="12" s="1"/>
  <c r="H164" i="12" s="1"/>
  <c r="I212" i="40"/>
  <c r="X212" i="40" s="1"/>
  <c r="M156" i="7"/>
  <c r="I206" i="40"/>
  <c r="X206" i="40" s="1"/>
  <c r="M152" i="7"/>
  <c r="I202" i="40"/>
  <c r="X202" i="40" s="1"/>
  <c r="M146" i="7"/>
  <c r="I196" i="40"/>
  <c r="X196" i="40" s="1"/>
  <c r="M142" i="7"/>
  <c r="I192" i="40"/>
  <c r="X192" i="40" s="1"/>
  <c r="M140" i="7"/>
  <c r="I190" i="40"/>
  <c r="X190" i="40" s="1"/>
  <c r="M134" i="7"/>
  <c r="F136" i="12" s="1"/>
  <c r="H136" i="12" s="1"/>
  <c r="I184" i="40"/>
  <c r="X184" i="40" s="1"/>
  <c r="M130" i="7"/>
  <c r="I180" i="40"/>
  <c r="X180" i="40" s="1"/>
  <c r="M126" i="7"/>
  <c r="F128" i="12" s="1"/>
  <c r="H128" i="12" s="1"/>
  <c r="I176" i="40"/>
  <c r="X176" i="40" s="1"/>
  <c r="M124" i="7"/>
  <c r="F126" i="12" s="1"/>
  <c r="H126" i="12" s="1"/>
  <c r="I174" i="40"/>
  <c r="X174" i="40" s="1"/>
  <c r="M118" i="7"/>
  <c r="F120" i="12" s="1"/>
  <c r="H120" i="12" s="1"/>
  <c r="I168" i="40"/>
  <c r="X168" i="40" s="1"/>
  <c r="M114" i="7"/>
  <c r="F116" i="12" s="1"/>
  <c r="H116" i="12" s="1"/>
  <c r="I164" i="40"/>
  <c r="X164" i="40" s="1"/>
  <c r="M110" i="7"/>
  <c r="F112" i="12" s="1"/>
  <c r="H112" i="12" s="1"/>
  <c r="I160" i="40"/>
  <c r="X160" i="40" s="1"/>
  <c r="M104" i="7"/>
  <c r="I154" i="40"/>
  <c r="X154" i="40" s="1"/>
  <c r="M94" i="7"/>
  <c r="I144" i="40"/>
  <c r="X144" i="40" s="1"/>
  <c r="M47" i="7"/>
  <c r="F49" i="12" s="1"/>
  <c r="H49" i="12" s="1"/>
  <c r="I97" i="40"/>
  <c r="X97" i="40" s="1"/>
  <c r="M39" i="7"/>
  <c r="F41" i="12" s="1"/>
  <c r="H41" i="12" s="1"/>
  <c r="I89" i="40"/>
  <c r="X89" i="40" s="1"/>
  <c r="M33" i="7"/>
  <c r="F35" i="12" s="1"/>
  <c r="H35" i="12" s="1"/>
  <c r="I83" i="40"/>
  <c r="X83" i="40" s="1"/>
  <c r="M29" i="7"/>
  <c r="F31" i="12" s="1"/>
  <c r="H31" i="12" s="1"/>
  <c r="I79" i="40"/>
  <c r="X79" i="40" s="1"/>
  <c r="M23" i="7"/>
  <c r="I73" i="40"/>
  <c r="X73" i="40" s="1"/>
  <c r="M15" i="7"/>
  <c r="I65" i="40"/>
  <c r="X65" i="40" s="1"/>
  <c r="D232" i="12"/>
  <c r="M160" i="7"/>
  <c r="F162" i="12" s="1"/>
  <c r="H162" i="12" s="1"/>
  <c r="I210" i="40"/>
  <c r="X210" i="40" s="1"/>
  <c r="M150" i="7"/>
  <c r="I200" i="40"/>
  <c r="X200" i="40" s="1"/>
  <c r="M132" i="7"/>
  <c r="F134" i="12" s="1"/>
  <c r="H134" i="12" s="1"/>
  <c r="I182" i="40"/>
  <c r="X182" i="40" s="1"/>
  <c r="M128" i="7"/>
  <c r="F130" i="12" s="1"/>
  <c r="H130" i="12" s="1"/>
  <c r="I178" i="40"/>
  <c r="X178" i="40" s="1"/>
  <c r="M120" i="7"/>
  <c r="I170" i="40"/>
  <c r="X170" i="40" s="1"/>
  <c r="M100" i="7"/>
  <c r="F102" i="12" s="1"/>
  <c r="H102" i="12" s="1"/>
  <c r="I150" i="40"/>
  <c r="X150" i="40" s="1"/>
  <c r="M98" i="7"/>
  <c r="F100" i="12" s="1"/>
  <c r="H100" i="12" s="1"/>
  <c r="I148" i="40"/>
  <c r="X148" i="40" s="1"/>
  <c r="J142" i="40"/>
  <c r="M49" i="7"/>
  <c r="I99" i="40"/>
  <c r="X99" i="40" s="1"/>
  <c r="M43" i="7"/>
  <c r="F45" i="12" s="1"/>
  <c r="H45" i="12" s="1"/>
  <c r="I93" i="40"/>
  <c r="X93" i="40" s="1"/>
  <c r="M35" i="7"/>
  <c r="F37" i="12" s="1"/>
  <c r="H37" i="12" s="1"/>
  <c r="I85" i="40"/>
  <c r="X85" i="40" s="1"/>
  <c r="M27" i="7"/>
  <c r="F29" i="12" s="1"/>
  <c r="H29" i="12" s="1"/>
  <c r="I77" i="40"/>
  <c r="X77" i="40" s="1"/>
  <c r="M17" i="7"/>
  <c r="I67" i="40"/>
  <c r="X67" i="40" s="1"/>
  <c r="D228" i="12"/>
  <c r="D81" i="12"/>
  <c r="C229" i="4"/>
  <c r="M88" i="7"/>
  <c r="F90" i="12" s="1"/>
  <c r="H90" i="12" s="1"/>
  <c r="I138" i="40"/>
  <c r="X138" i="40" s="1"/>
  <c r="M84" i="7"/>
  <c r="I134" i="40"/>
  <c r="X134" i="40" s="1"/>
  <c r="M80" i="7"/>
  <c r="F82" i="12" s="1"/>
  <c r="H82" i="12" s="1"/>
  <c r="I130" i="40"/>
  <c r="X130" i="40" s="1"/>
  <c r="M76" i="7"/>
  <c r="I126" i="40"/>
  <c r="X126" i="40" s="1"/>
  <c r="M72" i="7"/>
  <c r="F74" i="12" s="1"/>
  <c r="H74" i="12" s="1"/>
  <c r="I122" i="40"/>
  <c r="X122" i="40" s="1"/>
  <c r="M66" i="7"/>
  <c r="I116" i="40"/>
  <c r="X116" i="40" s="1"/>
  <c r="M54" i="7"/>
  <c r="I104" i="40"/>
  <c r="X104" i="40" s="1"/>
  <c r="D216" i="12"/>
  <c r="D214" i="12"/>
  <c r="D212" i="12"/>
  <c r="D184" i="12"/>
  <c r="D182" i="12"/>
  <c r="D180" i="12"/>
  <c r="D178" i="12"/>
  <c r="D176" i="12"/>
  <c r="D170" i="12"/>
  <c r="D122" i="12"/>
  <c r="D120" i="12"/>
  <c r="D118" i="12"/>
  <c r="C382" i="4"/>
  <c r="C378" i="4"/>
  <c r="C368" i="4"/>
  <c r="C366" i="4"/>
  <c r="C361" i="4"/>
  <c r="C347" i="4"/>
  <c r="C345" i="4"/>
  <c r="C338" i="4"/>
  <c r="C322" i="4"/>
  <c r="C306" i="4"/>
  <c r="C304" i="4"/>
  <c r="C290" i="4"/>
  <c r="C288" i="4"/>
  <c r="C274" i="4"/>
  <c r="C272" i="4"/>
  <c r="C258" i="4"/>
  <c r="C256" i="4"/>
  <c r="C233" i="4"/>
  <c r="C217" i="4"/>
  <c r="C201" i="4"/>
  <c r="C177" i="4"/>
  <c r="C161" i="4"/>
  <c r="C147" i="4"/>
  <c r="C145" i="4"/>
  <c r="C131" i="4"/>
  <c r="C129" i="4"/>
  <c r="C113" i="4"/>
  <c r="C99" i="4"/>
  <c r="C97" i="4"/>
  <c r="C90" i="4"/>
  <c r="C74" i="4"/>
  <c r="C58" i="4"/>
  <c r="C22" i="4"/>
  <c r="M163" i="7"/>
  <c r="F165" i="12" s="1"/>
  <c r="H165" i="12" s="1"/>
  <c r="I213" i="40"/>
  <c r="X213" i="40" s="1"/>
  <c r="M161" i="7"/>
  <c r="F163" i="12" s="1"/>
  <c r="H163" i="12" s="1"/>
  <c r="I211" i="40"/>
  <c r="X211" i="40" s="1"/>
  <c r="M159" i="7"/>
  <c r="F161" i="12" s="1"/>
  <c r="H161" i="12" s="1"/>
  <c r="I209" i="40"/>
  <c r="X209" i="40" s="1"/>
  <c r="M157" i="7"/>
  <c r="I207" i="40"/>
  <c r="X207" i="40" s="1"/>
  <c r="M155" i="7"/>
  <c r="I205" i="40"/>
  <c r="X205" i="40" s="1"/>
  <c r="M153" i="7"/>
  <c r="I203" i="40"/>
  <c r="X203" i="40" s="1"/>
  <c r="M151" i="7"/>
  <c r="I201" i="40"/>
  <c r="X201" i="40" s="1"/>
  <c r="M149" i="7"/>
  <c r="I199" i="40"/>
  <c r="X199" i="40" s="1"/>
  <c r="M147" i="7"/>
  <c r="I197" i="40"/>
  <c r="X197" i="40" s="1"/>
  <c r="M145" i="7"/>
  <c r="I195" i="40"/>
  <c r="X195" i="40" s="1"/>
  <c r="M143" i="7"/>
  <c r="I193" i="40"/>
  <c r="X193" i="40" s="1"/>
  <c r="M141" i="7"/>
  <c r="I191" i="40"/>
  <c r="X191" i="40" s="1"/>
  <c r="M139" i="7"/>
  <c r="I189" i="40"/>
  <c r="X189" i="40" s="1"/>
  <c r="M137" i="7"/>
  <c r="F139" i="12" s="1"/>
  <c r="H139" i="12" s="1"/>
  <c r="I187" i="40"/>
  <c r="X187" i="40" s="1"/>
  <c r="M135" i="7"/>
  <c r="F137" i="12" s="1"/>
  <c r="H137" i="12" s="1"/>
  <c r="I185" i="40"/>
  <c r="X185" i="40" s="1"/>
  <c r="M133" i="7"/>
  <c r="F135" i="12" s="1"/>
  <c r="H135" i="12" s="1"/>
  <c r="I183" i="40"/>
  <c r="X183" i="40" s="1"/>
  <c r="M131" i="7"/>
  <c r="I181" i="40"/>
  <c r="X181" i="40" s="1"/>
  <c r="M129" i="7"/>
  <c r="I179" i="40"/>
  <c r="X179" i="40" s="1"/>
  <c r="M127" i="7"/>
  <c r="F129" i="12" s="1"/>
  <c r="H129" i="12" s="1"/>
  <c r="I177" i="40"/>
  <c r="X177" i="40" s="1"/>
  <c r="M125" i="7"/>
  <c r="F127" i="12" s="1"/>
  <c r="H127" i="12" s="1"/>
  <c r="I175" i="40"/>
  <c r="X175" i="40" s="1"/>
  <c r="M123" i="7"/>
  <c r="F125" i="12" s="1"/>
  <c r="H125" i="12" s="1"/>
  <c r="I173" i="40"/>
  <c r="X173" i="40" s="1"/>
  <c r="M121" i="7"/>
  <c r="I171" i="40"/>
  <c r="X171" i="40" s="1"/>
  <c r="M119" i="7"/>
  <c r="F121" i="12" s="1"/>
  <c r="H121" i="12" s="1"/>
  <c r="I169" i="40"/>
  <c r="X169" i="40" s="1"/>
  <c r="M117" i="7"/>
  <c r="F119" i="12" s="1"/>
  <c r="H119" i="12" s="1"/>
  <c r="I167" i="40"/>
  <c r="X167" i="40" s="1"/>
  <c r="M115" i="7"/>
  <c r="I165" i="40"/>
  <c r="X165" i="40" s="1"/>
  <c r="M113" i="7"/>
  <c r="I163" i="40"/>
  <c r="X163" i="40" s="1"/>
  <c r="M111" i="7"/>
  <c r="I161" i="40"/>
  <c r="X161" i="40" s="1"/>
  <c r="M109" i="7"/>
  <c r="I159" i="40"/>
  <c r="X159" i="40" s="1"/>
  <c r="M107" i="7"/>
  <c r="F109" i="12" s="1"/>
  <c r="H109" i="12" s="1"/>
  <c r="I157" i="40"/>
  <c r="X157" i="40" s="1"/>
  <c r="M105" i="7"/>
  <c r="F107" i="12" s="1"/>
  <c r="H107" i="12" s="1"/>
  <c r="I155" i="40"/>
  <c r="X155" i="40" s="1"/>
  <c r="M103" i="7"/>
  <c r="I153" i="40"/>
  <c r="X153" i="40" s="1"/>
  <c r="M101" i="7"/>
  <c r="F103" i="12" s="1"/>
  <c r="H103" i="12" s="1"/>
  <c r="I151" i="40"/>
  <c r="X151" i="40" s="1"/>
  <c r="M99" i="7"/>
  <c r="F101" i="12" s="1"/>
  <c r="H101" i="12" s="1"/>
  <c r="I149" i="40"/>
  <c r="X149" i="40" s="1"/>
  <c r="M97" i="7"/>
  <c r="F99" i="12" s="1"/>
  <c r="H99" i="12" s="1"/>
  <c r="I147" i="40"/>
  <c r="X147" i="40" s="1"/>
  <c r="M95" i="7"/>
  <c r="I145" i="40"/>
  <c r="X145" i="40" s="1"/>
  <c r="M93" i="7"/>
  <c r="I143" i="40"/>
  <c r="X143" i="40" s="1"/>
  <c r="M52" i="7"/>
  <c r="F54" i="12" s="1"/>
  <c r="H54" i="12" s="1"/>
  <c r="I102" i="40"/>
  <c r="X102" i="40" s="1"/>
  <c r="M50" i="7"/>
  <c r="I100" i="40"/>
  <c r="X100" i="40" s="1"/>
  <c r="M48" i="7"/>
  <c r="I98" i="40"/>
  <c r="X98" i="40" s="1"/>
  <c r="M46" i="7"/>
  <c r="F48" i="12" s="1"/>
  <c r="H48" i="12" s="1"/>
  <c r="I96" i="40"/>
  <c r="X96" i="40" s="1"/>
  <c r="M44" i="7"/>
  <c r="F46" i="12" s="1"/>
  <c r="H46" i="12" s="1"/>
  <c r="I94" i="40"/>
  <c r="X94" i="40" s="1"/>
  <c r="M42" i="7"/>
  <c r="F44" i="12" s="1"/>
  <c r="H44" i="12" s="1"/>
  <c r="I92" i="40"/>
  <c r="X92" i="40" s="1"/>
  <c r="M40" i="7"/>
  <c r="F42" i="12" s="1"/>
  <c r="H42" i="12" s="1"/>
  <c r="I90" i="40"/>
  <c r="X90" i="40" s="1"/>
  <c r="M38" i="7"/>
  <c r="F40" i="12" s="1"/>
  <c r="H40" i="12" s="1"/>
  <c r="I88" i="40"/>
  <c r="X88" i="40" s="1"/>
  <c r="M36" i="7"/>
  <c r="F38" i="12" s="1"/>
  <c r="H38" i="12" s="1"/>
  <c r="I86" i="40"/>
  <c r="X86" i="40" s="1"/>
  <c r="M34" i="7"/>
  <c r="F36" i="12" s="1"/>
  <c r="H36" i="12" s="1"/>
  <c r="I84" i="40"/>
  <c r="X84" i="40" s="1"/>
  <c r="M32" i="7"/>
  <c r="F34" i="12" s="1"/>
  <c r="H34" i="12" s="1"/>
  <c r="I82" i="40"/>
  <c r="X82" i="40" s="1"/>
  <c r="M30" i="7"/>
  <c r="F32" i="12" s="1"/>
  <c r="H32" i="12" s="1"/>
  <c r="I80" i="40"/>
  <c r="X80" i="40" s="1"/>
  <c r="M28" i="7"/>
  <c r="F30" i="12" s="1"/>
  <c r="H30" i="12" s="1"/>
  <c r="I78" i="40"/>
  <c r="X78" i="40" s="1"/>
  <c r="M26" i="7"/>
  <c r="F28" i="12" s="1"/>
  <c r="H28" i="12" s="1"/>
  <c r="I76" i="40"/>
  <c r="X76" i="40" s="1"/>
  <c r="M24" i="7"/>
  <c r="F26" i="12" s="1"/>
  <c r="H26" i="12" s="1"/>
  <c r="I74" i="40"/>
  <c r="X74" i="40" s="1"/>
  <c r="M22" i="7"/>
  <c r="I72" i="40"/>
  <c r="X72" i="40" s="1"/>
  <c r="M20" i="7"/>
  <c r="F22" i="12" s="1"/>
  <c r="H22" i="12" s="1"/>
  <c r="I70" i="40"/>
  <c r="X70" i="40" s="1"/>
  <c r="M18" i="7"/>
  <c r="F20" i="12" s="1"/>
  <c r="H20" i="12" s="1"/>
  <c r="I68" i="40"/>
  <c r="X68" i="40" s="1"/>
  <c r="M16" i="7"/>
  <c r="I66" i="40"/>
  <c r="X66" i="40" s="1"/>
  <c r="M14" i="7"/>
  <c r="I64" i="40"/>
  <c r="X64" i="40" s="1"/>
  <c r="M12" i="7"/>
  <c r="I62" i="40"/>
  <c r="X62" i="40" s="1"/>
  <c r="M10" i="7"/>
  <c r="F12" i="12" s="1"/>
  <c r="H12" i="12" s="1"/>
  <c r="I60" i="40"/>
  <c r="M158" i="7"/>
  <c r="F160" i="12" s="1"/>
  <c r="H160" i="12" s="1"/>
  <c r="I208" i="40"/>
  <c r="X208" i="40" s="1"/>
  <c r="M154" i="7"/>
  <c r="I204" i="40"/>
  <c r="X204" i="40" s="1"/>
  <c r="M148" i="7"/>
  <c r="I198" i="40"/>
  <c r="X198" i="40" s="1"/>
  <c r="M144" i="7"/>
  <c r="I194" i="40"/>
  <c r="X194" i="40" s="1"/>
  <c r="M136" i="7"/>
  <c r="F138" i="12" s="1"/>
  <c r="H138" i="12" s="1"/>
  <c r="I186" i="40"/>
  <c r="X186" i="40" s="1"/>
  <c r="M116" i="7"/>
  <c r="F118" i="12" s="1"/>
  <c r="H118" i="12" s="1"/>
  <c r="I166" i="40"/>
  <c r="X166" i="40" s="1"/>
  <c r="M112" i="7"/>
  <c r="I162" i="40"/>
  <c r="X162" i="40" s="1"/>
  <c r="M108" i="7"/>
  <c r="F110" i="12" s="1"/>
  <c r="H110" i="12" s="1"/>
  <c r="I158" i="40"/>
  <c r="X158" i="40" s="1"/>
  <c r="M102" i="7"/>
  <c r="I152" i="40"/>
  <c r="X152" i="40" s="1"/>
  <c r="M96" i="7"/>
  <c r="F98" i="12" s="1"/>
  <c r="H98" i="12" s="1"/>
  <c r="I146" i="40"/>
  <c r="X146" i="40" s="1"/>
  <c r="M51" i="7"/>
  <c r="F53" i="12" s="1"/>
  <c r="H53" i="12" s="1"/>
  <c r="I101" i="40"/>
  <c r="X101" i="40" s="1"/>
  <c r="M45" i="7"/>
  <c r="F47" i="12" s="1"/>
  <c r="H47" i="12" s="1"/>
  <c r="I95" i="40"/>
  <c r="X95" i="40" s="1"/>
  <c r="M41" i="7"/>
  <c r="F43" i="12" s="1"/>
  <c r="H43" i="12" s="1"/>
  <c r="I91" i="40"/>
  <c r="X91" i="40" s="1"/>
  <c r="M37" i="7"/>
  <c r="F39" i="12" s="1"/>
  <c r="H39" i="12" s="1"/>
  <c r="I87" i="40"/>
  <c r="X87" i="40" s="1"/>
  <c r="M31" i="7"/>
  <c r="F33" i="12" s="1"/>
  <c r="H33" i="12" s="1"/>
  <c r="I81" i="40"/>
  <c r="X81" i="40" s="1"/>
  <c r="M25" i="7"/>
  <c r="F27" i="12" s="1"/>
  <c r="H27" i="12" s="1"/>
  <c r="I75" i="40"/>
  <c r="X75" i="40" s="1"/>
  <c r="M21" i="7"/>
  <c r="I71" i="40"/>
  <c r="X71" i="40" s="1"/>
  <c r="M19" i="7"/>
  <c r="F21" i="12" s="1"/>
  <c r="H21" i="12" s="1"/>
  <c r="I69" i="40"/>
  <c r="X69" i="40" s="1"/>
  <c r="M13" i="7"/>
  <c r="I63" i="40"/>
  <c r="X63" i="40" s="1"/>
  <c r="D230" i="12"/>
  <c r="D226" i="12"/>
  <c r="D93" i="12"/>
  <c r="C54" i="4"/>
  <c r="M86" i="7"/>
  <c r="I136" i="40"/>
  <c r="X136" i="40" s="1"/>
  <c r="M82" i="7"/>
  <c r="I132" i="40"/>
  <c r="X132" i="40" s="1"/>
  <c r="M78" i="7"/>
  <c r="F80" i="12" s="1"/>
  <c r="H80" i="12" s="1"/>
  <c r="I128" i="40"/>
  <c r="X128" i="40" s="1"/>
  <c r="M74" i="7"/>
  <c r="F76" i="12" s="1"/>
  <c r="H76" i="12" s="1"/>
  <c r="I124" i="40"/>
  <c r="X124" i="40" s="1"/>
  <c r="M70" i="7"/>
  <c r="F72" i="12" s="1"/>
  <c r="H72" i="12" s="1"/>
  <c r="I120" i="40"/>
  <c r="X120" i="40" s="1"/>
  <c r="M68" i="7"/>
  <c r="I118" i="40"/>
  <c r="X118" i="40" s="1"/>
  <c r="M64" i="7"/>
  <c r="F66" i="12" s="1"/>
  <c r="H66" i="12" s="1"/>
  <c r="I114" i="40"/>
  <c r="X114" i="40" s="1"/>
  <c r="M62" i="7"/>
  <c r="F64" i="12" s="1"/>
  <c r="H64" i="12" s="1"/>
  <c r="I112" i="40"/>
  <c r="X112" i="40" s="1"/>
  <c r="M60" i="7"/>
  <c r="F62" i="12" s="1"/>
  <c r="H62" i="12" s="1"/>
  <c r="I110" i="40"/>
  <c r="X110" i="40" s="1"/>
  <c r="M56" i="7"/>
  <c r="F58" i="12" s="1"/>
  <c r="H58" i="12" s="1"/>
  <c r="I106" i="40"/>
  <c r="X106" i="40" s="1"/>
  <c r="D188" i="12"/>
  <c r="D186" i="12"/>
  <c r="D158" i="12"/>
  <c r="D156" i="12"/>
  <c r="D154" i="12"/>
  <c r="D152" i="12"/>
  <c r="D150" i="12"/>
  <c r="D148" i="12"/>
  <c r="D142" i="12"/>
  <c r="D140" i="12"/>
  <c r="D138" i="12"/>
  <c r="D136" i="12"/>
  <c r="D132" i="12"/>
  <c r="D126" i="12"/>
  <c r="D124" i="12"/>
  <c r="D106" i="12"/>
  <c r="D104" i="12"/>
  <c r="D35" i="12"/>
  <c r="D33" i="12"/>
  <c r="D31" i="12"/>
  <c r="D29" i="12"/>
  <c r="C319" i="4"/>
  <c r="C181" i="4"/>
  <c r="C167" i="4"/>
  <c r="C165" i="4"/>
  <c r="M91" i="7"/>
  <c r="I141" i="40"/>
  <c r="X141" i="40" s="1"/>
  <c r="M89" i="7"/>
  <c r="F91" i="12" s="1"/>
  <c r="H91" i="12" s="1"/>
  <c r="I139" i="40"/>
  <c r="X139" i="40" s="1"/>
  <c r="M87" i="7"/>
  <c r="F89" i="12" s="1"/>
  <c r="H89" i="12" s="1"/>
  <c r="I137" i="40"/>
  <c r="X137" i="40" s="1"/>
  <c r="M85" i="7"/>
  <c r="I135" i="40"/>
  <c r="X135" i="40" s="1"/>
  <c r="M83" i="7"/>
  <c r="F85" i="12" s="1"/>
  <c r="H85" i="12" s="1"/>
  <c r="I133" i="40"/>
  <c r="X133" i="40" s="1"/>
  <c r="M81" i="7"/>
  <c r="F83" i="12" s="1"/>
  <c r="H83" i="12" s="1"/>
  <c r="I131" i="40"/>
  <c r="X131" i="40" s="1"/>
  <c r="M79" i="7"/>
  <c r="F81" i="12" s="1"/>
  <c r="H81" i="12" s="1"/>
  <c r="I129" i="40"/>
  <c r="X129" i="40" s="1"/>
  <c r="M77" i="7"/>
  <c r="I127" i="40"/>
  <c r="X127" i="40" s="1"/>
  <c r="M75" i="7"/>
  <c r="I125" i="40"/>
  <c r="X125" i="40" s="1"/>
  <c r="M73" i="7"/>
  <c r="F75" i="12" s="1"/>
  <c r="H75" i="12" s="1"/>
  <c r="I123" i="40"/>
  <c r="X123" i="40" s="1"/>
  <c r="M71" i="7"/>
  <c r="F73" i="12" s="1"/>
  <c r="H73" i="12" s="1"/>
  <c r="I121" i="40"/>
  <c r="X121" i="40" s="1"/>
  <c r="M69" i="7"/>
  <c r="F71" i="12" s="1"/>
  <c r="H71" i="12" s="1"/>
  <c r="I119" i="40"/>
  <c r="X119" i="40" s="1"/>
  <c r="M67" i="7"/>
  <c r="I117" i="40"/>
  <c r="X117" i="40" s="1"/>
  <c r="M65" i="7"/>
  <c r="F67" i="12" s="1"/>
  <c r="H67" i="12" s="1"/>
  <c r="I115" i="40"/>
  <c r="X115" i="40" s="1"/>
  <c r="M63" i="7"/>
  <c r="F65" i="12" s="1"/>
  <c r="H65" i="12" s="1"/>
  <c r="I113" i="40"/>
  <c r="X113" i="40" s="1"/>
  <c r="M61" i="7"/>
  <c r="F63" i="12" s="1"/>
  <c r="H63" i="12" s="1"/>
  <c r="I111" i="40"/>
  <c r="X111" i="40" s="1"/>
  <c r="M59" i="7"/>
  <c r="I109" i="40"/>
  <c r="X109" i="40" s="1"/>
  <c r="M57" i="7"/>
  <c r="I107" i="40"/>
  <c r="X107" i="40" s="1"/>
  <c r="M55" i="7"/>
  <c r="F57" i="12" s="1"/>
  <c r="H57" i="12" s="1"/>
  <c r="I105" i="40"/>
  <c r="X105" i="40" s="1"/>
  <c r="M53" i="7"/>
  <c r="F55" i="12" s="1"/>
  <c r="H55" i="12" s="1"/>
  <c r="I13" i="12"/>
  <c r="J61" i="40"/>
  <c r="F6" i="19"/>
  <c r="F5" i="5"/>
  <c r="F390" i="4"/>
  <c r="F386" i="4"/>
  <c r="F382" i="4"/>
  <c r="F378" i="4"/>
  <c r="F375" i="4"/>
  <c r="N14" i="28"/>
  <c r="N17" i="28"/>
  <c r="N13" i="28"/>
  <c r="N20" i="28"/>
  <c r="N16" i="28"/>
  <c r="N12" i="28"/>
  <c r="N18" i="28"/>
  <c r="H5" i="5"/>
  <c r="F383" i="4"/>
  <c r="M138" i="7"/>
  <c r="F140" i="12" s="1"/>
  <c r="H140" i="12" s="1"/>
  <c r="M122" i="7"/>
  <c r="C337" i="4"/>
  <c r="C120" i="4"/>
  <c r="C275" i="4"/>
  <c r="D123" i="12"/>
  <c r="D185" i="12"/>
  <c r="M106" i="7"/>
  <c r="F108" i="12" s="1"/>
  <c r="H108" i="12" s="1"/>
  <c r="C104" i="4"/>
  <c r="C259" i="4"/>
  <c r="D107" i="12"/>
  <c r="M58" i="7"/>
  <c r="C40" i="4"/>
  <c r="C195" i="4"/>
  <c r="D43" i="12"/>
  <c r="F387" i="4"/>
  <c r="F379" i="4"/>
  <c r="C152" i="4"/>
  <c r="C356" i="4"/>
  <c r="C307" i="4"/>
  <c r="C136" i="4"/>
  <c r="C291" i="4"/>
  <c r="M90" i="7"/>
  <c r="C88" i="4"/>
  <c r="C243" i="4"/>
  <c r="D91" i="12"/>
  <c r="C72" i="4"/>
  <c r="C227" i="4"/>
  <c r="D75" i="12"/>
  <c r="C56" i="4"/>
  <c r="C211" i="4"/>
  <c r="C376" i="4"/>
  <c r="D59" i="12"/>
  <c r="F388" i="4"/>
  <c r="F384" i="4"/>
  <c r="F380" i="4"/>
  <c r="F376" i="4"/>
  <c r="F373" i="4"/>
  <c r="D6" i="19"/>
  <c r="I5" i="5"/>
  <c r="F389" i="4"/>
  <c r="F385" i="4"/>
  <c r="F381" i="4"/>
  <c r="F377" i="4"/>
  <c r="F374" i="4"/>
  <c r="G9" i="5"/>
  <c r="G5" i="5" s="1"/>
  <c r="C156" i="4"/>
  <c r="C360" i="4"/>
  <c r="C311" i="4"/>
  <c r="C140" i="4"/>
  <c r="C344" i="4"/>
  <c r="C295" i="4"/>
  <c r="C124" i="4"/>
  <c r="C279" i="4"/>
  <c r="C108" i="4"/>
  <c r="C263" i="4"/>
  <c r="C92" i="4"/>
  <c r="C247" i="4"/>
  <c r="C327" i="4"/>
  <c r="C76" i="4"/>
  <c r="C231" i="4"/>
  <c r="C60" i="4"/>
  <c r="C215" i="4"/>
  <c r="C44" i="4"/>
  <c r="C199" i="4"/>
  <c r="C160" i="4"/>
  <c r="C315" i="4"/>
  <c r="C144" i="4"/>
  <c r="C348" i="4"/>
  <c r="C299" i="4"/>
  <c r="C128" i="4"/>
  <c r="C283" i="4"/>
  <c r="C339" i="4"/>
  <c r="C112" i="4"/>
  <c r="C267" i="4"/>
  <c r="C335" i="4"/>
  <c r="C96" i="4"/>
  <c r="C251" i="4"/>
  <c r="C80" i="4"/>
  <c r="C235" i="4"/>
  <c r="C64" i="4"/>
  <c r="C219" i="4"/>
  <c r="C48" i="4"/>
  <c r="C203" i="4"/>
  <c r="C33" i="4"/>
  <c r="C188" i="4"/>
  <c r="C24" i="4"/>
  <c r="C179" i="4"/>
  <c r="C21" i="4"/>
  <c r="C365" i="4"/>
  <c r="C176" i="4"/>
  <c r="C16" i="4"/>
  <c r="C171" i="4"/>
  <c r="C363" i="4"/>
  <c r="C13" i="4"/>
  <c r="C168" i="4"/>
  <c r="C320" i="4"/>
  <c r="C8" i="4"/>
  <c r="C163" i="4"/>
  <c r="C148" i="4"/>
  <c r="C352" i="4"/>
  <c r="C303" i="4"/>
  <c r="C132" i="4"/>
  <c r="C287" i="4"/>
  <c r="C116" i="4"/>
  <c r="C271" i="4"/>
  <c r="C100" i="4"/>
  <c r="C255" i="4"/>
  <c r="C325" i="4"/>
  <c r="C84" i="4"/>
  <c r="C239" i="4"/>
  <c r="C68" i="4"/>
  <c r="C223" i="4"/>
  <c r="C52" i="4"/>
  <c r="C207" i="4"/>
  <c r="N19" i="28"/>
  <c r="N11" i="28"/>
  <c r="N15" i="28"/>
  <c r="F16" i="12" l="1"/>
  <c r="H16" i="12" s="1"/>
  <c r="I16" i="12" s="1"/>
  <c r="F168" i="12"/>
  <c r="H168" i="12" s="1"/>
  <c r="J159" i="40"/>
  <c r="K159" i="40" s="1"/>
  <c r="L159" i="40" s="1"/>
  <c r="F111" i="12"/>
  <c r="H111" i="12" s="1"/>
  <c r="I111" i="12" s="1"/>
  <c r="J163" i="40"/>
  <c r="F115" i="12"/>
  <c r="H115" i="12" s="1"/>
  <c r="I115" i="12" s="1"/>
  <c r="F183" i="12"/>
  <c r="H183" i="12" s="1"/>
  <c r="I183" i="12" s="1"/>
  <c r="F187" i="12"/>
  <c r="H187" i="12" s="1"/>
  <c r="I187" i="12" s="1"/>
  <c r="F131" i="12"/>
  <c r="H131" i="12" s="1"/>
  <c r="I131" i="12" s="1"/>
  <c r="F192" i="12"/>
  <c r="H192" i="12" s="1"/>
  <c r="F143" i="12"/>
  <c r="H143" i="12" s="1"/>
  <c r="I143" i="12" s="1"/>
  <c r="J195" i="40"/>
  <c r="W195" i="40" s="1"/>
  <c r="Z195" i="40" s="1"/>
  <c r="F196" i="12"/>
  <c r="H196" i="12" s="1"/>
  <c r="I196" i="12" s="1"/>
  <c r="F147" i="12"/>
  <c r="H147" i="12" s="1"/>
  <c r="I147" i="12" s="1"/>
  <c r="J199" i="40"/>
  <c r="AG199" i="40" s="1"/>
  <c r="F200" i="12"/>
  <c r="H200" i="12" s="1"/>
  <c r="I200" i="12" s="1"/>
  <c r="F151" i="12"/>
  <c r="H151" i="12" s="1"/>
  <c r="I151" i="12" s="1"/>
  <c r="J203" i="40"/>
  <c r="F204" i="12"/>
  <c r="H204" i="12" s="1"/>
  <c r="I204" i="12" s="1"/>
  <c r="F155" i="12"/>
  <c r="H155" i="12" s="1"/>
  <c r="I155" i="12" s="1"/>
  <c r="F208" i="12"/>
  <c r="H208" i="12" s="1"/>
  <c r="I208" i="12" s="1"/>
  <c r="F159" i="12"/>
  <c r="H159" i="12" s="1"/>
  <c r="F106" i="12"/>
  <c r="H106" i="12" s="1"/>
  <c r="I106" i="12" s="1"/>
  <c r="F180" i="12"/>
  <c r="H180" i="12" s="1"/>
  <c r="I180" i="12" s="1"/>
  <c r="F142" i="12"/>
  <c r="H142" i="12" s="1"/>
  <c r="F191" i="12"/>
  <c r="H191" i="12" s="1"/>
  <c r="I191" i="12" s="1"/>
  <c r="J206" i="40"/>
  <c r="AG206" i="40" s="1"/>
  <c r="F158" i="12"/>
  <c r="H158" i="12" s="1"/>
  <c r="I158" i="12" s="1"/>
  <c r="F207" i="12"/>
  <c r="H207" i="12" s="1"/>
  <c r="I207" i="12" s="1"/>
  <c r="J172" i="40"/>
  <c r="F124" i="12"/>
  <c r="H124" i="12" s="1"/>
  <c r="I124" i="12" s="1"/>
  <c r="F186" i="12"/>
  <c r="H186" i="12" s="1"/>
  <c r="I186" i="12" s="1"/>
  <c r="J107" i="40"/>
  <c r="F224" i="12"/>
  <c r="H224" i="12" s="1"/>
  <c r="I224" i="12" s="1"/>
  <c r="F59" i="12"/>
  <c r="H59" i="12" s="1"/>
  <c r="I59" i="12" s="1"/>
  <c r="F79" i="12"/>
  <c r="H79" i="12" s="1"/>
  <c r="I79" i="12" s="1"/>
  <c r="F232" i="12"/>
  <c r="H232" i="12" s="1"/>
  <c r="I232" i="12" s="1"/>
  <c r="F152" i="12"/>
  <c r="H152" i="12" s="1"/>
  <c r="I152" i="12" s="1"/>
  <c r="F201" i="12"/>
  <c r="H201" i="12" s="1"/>
  <c r="I201" i="12" s="1"/>
  <c r="F70" i="12"/>
  <c r="H70" i="12" s="1"/>
  <c r="I70" i="12" s="1"/>
  <c r="F229" i="12"/>
  <c r="H229" i="12" s="1"/>
  <c r="F171" i="12"/>
  <c r="H171" i="12" s="1"/>
  <c r="I171" i="12" s="1"/>
  <c r="J132" i="40"/>
  <c r="W132" i="40" s="1"/>
  <c r="Z132" i="40" s="1"/>
  <c r="F84" i="12"/>
  <c r="H84" i="12" s="1"/>
  <c r="I84" i="12" s="1"/>
  <c r="J63" i="40"/>
  <c r="F15" i="12"/>
  <c r="H15" i="12" s="1"/>
  <c r="I15" i="12" s="1"/>
  <c r="F167" i="12"/>
  <c r="H167" i="12" s="1"/>
  <c r="I167" i="12" s="1"/>
  <c r="F23" i="12"/>
  <c r="H23" i="12" s="1"/>
  <c r="I23" i="12" s="1"/>
  <c r="F212" i="12"/>
  <c r="H212" i="12" s="1"/>
  <c r="I212" i="12" s="1"/>
  <c r="F104" i="12"/>
  <c r="H104" i="12" s="1"/>
  <c r="I104" i="12" s="1"/>
  <c r="F178" i="12"/>
  <c r="H178" i="12" s="1"/>
  <c r="I178" i="12" s="1"/>
  <c r="F114" i="12"/>
  <c r="H114" i="12" s="1"/>
  <c r="I114" i="12" s="1"/>
  <c r="F182" i="12"/>
  <c r="H182" i="12" s="1"/>
  <c r="F150" i="12"/>
  <c r="H150" i="12" s="1"/>
  <c r="F199" i="12"/>
  <c r="H199" i="12" s="1"/>
  <c r="I199" i="12" s="1"/>
  <c r="J62" i="40"/>
  <c r="W62" i="40" s="1"/>
  <c r="Z62" i="40" s="1"/>
  <c r="F14" i="12"/>
  <c r="H14" i="12" s="1"/>
  <c r="I14" i="12" s="1"/>
  <c r="F166" i="12"/>
  <c r="H166" i="12" s="1"/>
  <c r="I166" i="12" s="1"/>
  <c r="F18" i="12"/>
  <c r="H18" i="12" s="1"/>
  <c r="F210" i="12"/>
  <c r="H210" i="12" s="1"/>
  <c r="I210" i="12" s="1"/>
  <c r="F50" i="12"/>
  <c r="H50" i="12" s="1"/>
  <c r="F221" i="12"/>
  <c r="H221" i="12" s="1"/>
  <c r="I221" i="12" s="1"/>
  <c r="J145" i="40"/>
  <c r="W145" i="40" s="1"/>
  <c r="Z145" i="40" s="1"/>
  <c r="F220" i="12"/>
  <c r="H220" i="12" s="1"/>
  <c r="I220" i="12" s="1"/>
  <c r="F97" i="12"/>
  <c r="H97" i="12" s="1"/>
  <c r="I97" i="12" s="1"/>
  <c r="F177" i="12"/>
  <c r="H177" i="12" s="1"/>
  <c r="I177" i="12" s="1"/>
  <c r="F238" i="12"/>
  <c r="H238" i="12" s="1"/>
  <c r="I238" i="12" s="1"/>
  <c r="F105" i="12"/>
  <c r="H105" i="12" s="1"/>
  <c r="I105" i="12" s="1"/>
  <c r="F179" i="12"/>
  <c r="H179" i="12" s="1"/>
  <c r="I179" i="12" s="1"/>
  <c r="F113" i="12"/>
  <c r="H113" i="12" s="1"/>
  <c r="I113" i="12" s="1"/>
  <c r="F181" i="12"/>
  <c r="H181" i="12" s="1"/>
  <c r="J165" i="40"/>
  <c r="AG165" i="40" s="1"/>
  <c r="F117" i="12"/>
  <c r="H117" i="12" s="1"/>
  <c r="I117" i="12" s="1"/>
  <c r="F133" i="12"/>
  <c r="H133" i="12" s="1"/>
  <c r="F189" i="12"/>
  <c r="H189" i="12" s="1"/>
  <c r="I189" i="12" s="1"/>
  <c r="J189" i="40"/>
  <c r="AG189" i="40" s="1"/>
  <c r="F141" i="12"/>
  <c r="H141" i="12" s="1"/>
  <c r="I141" i="12" s="1"/>
  <c r="F190" i="12"/>
  <c r="H190" i="12" s="1"/>
  <c r="I190" i="12" s="1"/>
  <c r="F145" i="12"/>
  <c r="H145" i="12" s="1"/>
  <c r="I145" i="12" s="1"/>
  <c r="F194" i="12"/>
  <c r="H194" i="12" s="1"/>
  <c r="I194" i="12" s="1"/>
  <c r="F149" i="12"/>
  <c r="H149" i="12" s="1"/>
  <c r="F198" i="12"/>
  <c r="H198" i="12" s="1"/>
  <c r="I198" i="12" s="1"/>
  <c r="F153" i="12"/>
  <c r="H153" i="12" s="1"/>
  <c r="I153" i="12" s="1"/>
  <c r="F202" i="12"/>
  <c r="H202" i="12" s="1"/>
  <c r="I202" i="12" s="1"/>
  <c r="J205" i="40"/>
  <c r="F157" i="12"/>
  <c r="H157" i="12" s="1"/>
  <c r="I157" i="12" s="1"/>
  <c r="F206" i="12"/>
  <c r="H206" i="12" s="1"/>
  <c r="I206" i="12" s="1"/>
  <c r="J104" i="40"/>
  <c r="AG104" i="40" s="1"/>
  <c r="F56" i="12"/>
  <c r="H56" i="12" s="1"/>
  <c r="I56" i="12" s="1"/>
  <c r="J65" i="40"/>
  <c r="F17" i="12"/>
  <c r="H17" i="12" s="1"/>
  <c r="I17" i="12" s="1"/>
  <c r="F209" i="12"/>
  <c r="H209" i="12" s="1"/>
  <c r="I209" i="12" s="1"/>
  <c r="F96" i="12"/>
  <c r="H96" i="12" s="1"/>
  <c r="I96" i="12" s="1"/>
  <c r="F176" i="12"/>
  <c r="H176" i="12" s="1"/>
  <c r="F237" i="12"/>
  <c r="H237" i="12" s="1"/>
  <c r="I237" i="12" s="1"/>
  <c r="F219" i="12"/>
  <c r="H219" i="12" s="1"/>
  <c r="I219" i="12" s="1"/>
  <c r="F144" i="12"/>
  <c r="H144" i="12" s="1"/>
  <c r="F193" i="12"/>
  <c r="H193" i="12" s="1"/>
  <c r="I193" i="12" s="1"/>
  <c r="J202" i="40"/>
  <c r="W202" i="40" s="1"/>
  <c r="Z202" i="40" s="1"/>
  <c r="F154" i="12"/>
  <c r="H154" i="12" s="1"/>
  <c r="I154" i="12" s="1"/>
  <c r="F203" i="12"/>
  <c r="H203" i="12" s="1"/>
  <c r="I203" i="12" s="1"/>
  <c r="F88" i="12"/>
  <c r="H88" i="12" s="1"/>
  <c r="F174" i="12"/>
  <c r="H174" i="12" s="1"/>
  <c r="I174" i="12" s="1"/>
  <c r="F235" i="12"/>
  <c r="H235" i="12" s="1"/>
  <c r="I235" i="12" s="1"/>
  <c r="F146" i="12"/>
  <c r="H146" i="12" s="1"/>
  <c r="F195" i="12"/>
  <c r="H195" i="12" s="1"/>
  <c r="I195" i="12" s="1"/>
  <c r="J204" i="40"/>
  <c r="K204" i="40" s="1"/>
  <c r="L204" i="40" s="1"/>
  <c r="F156" i="12"/>
  <c r="H156" i="12" s="1"/>
  <c r="I156" i="12" s="1"/>
  <c r="F205" i="12"/>
  <c r="H205" i="12" s="1"/>
  <c r="I205" i="12" s="1"/>
  <c r="F24" i="12"/>
  <c r="H24" i="12" s="1"/>
  <c r="I24" i="12" s="1"/>
  <c r="F213" i="12"/>
  <c r="H213" i="12" s="1"/>
  <c r="I213" i="12" s="1"/>
  <c r="F52" i="12"/>
  <c r="H52" i="12" s="1"/>
  <c r="I52" i="12" s="1"/>
  <c r="F223" i="12"/>
  <c r="H223" i="12" s="1"/>
  <c r="I223" i="12" s="1"/>
  <c r="F95" i="12"/>
  <c r="H95" i="12" s="1"/>
  <c r="I95" i="12" s="1"/>
  <c r="F236" i="12"/>
  <c r="H236" i="12" s="1"/>
  <c r="I236" i="12" s="1"/>
  <c r="F218" i="12"/>
  <c r="H218" i="12" s="1"/>
  <c r="I218" i="12" s="1"/>
  <c r="F175" i="12"/>
  <c r="H175" i="12" s="1"/>
  <c r="I175" i="12" s="1"/>
  <c r="J171" i="40"/>
  <c r="F185" i="12"/>
  <c r="H185" i="12" s="1"/>
  <c r="I185" i="12" s="1"/>
  <c r="F123" i="12"/>
  <c r="H123" i="12" s="1"/>
  <c r="I123" i="12" s="1"/>
  <c r="F68" i="12"/>
  <c r="H68" i="12" s="1"/>
  <c r="F169" i="12"/>
  <c r="H169" i="12" s="1"/>
  <c r="I169" i="12" s="1"/>
  <c r="F227" i="12"/>
  <c r="H227" i="12" s="1"/>
  <c r="I227" i="12" s="1"/>
  <c r="J126" i="40"/>
  <c r="AG126" i="40" s="1"/>
  <c r="F78" i="12"/>
  <c r="H78" i="12" s="1"/>
  <c r="I78" i="12" s="1"/>
  <c r="F231" i="12"/>
  <c r="H231" i="12" s="1"/>
  <c r="I231" i="12" s="1"/>
  <c r="F86" i="12"/>
  <c r="H86" i="12" s="1"/>
  <c r="F172" i="12"/>
  <c r="H172" i="12" s="1"/>
  <c r="I172" i="12" s="1"/>
  <c r="F233" i="12"/>
  <c r="H233" i="12" s="1"/>
  <c r="I233" i="12" s="1"/>
  <c r="F25" i="12"/>
  <c r="H25" i="12" s="1"/>
  <c r="I25" i="12" s="1"/>
  <c r="F214" i="12"/>
  <c r="H214" i="12" s="1"/>
  <c r="F132" i="12"/>
  <c r="H132" i="12" s="1"/>
  <c r="I132" i="12" s="1"/>
  <c r="F188" i="12"/>
  <c r="H188" i="12" s="1"/>
  <c r="I188" i="12" s="1"/>
  <c r="F148" i="12"/>
  <c r="H148" i="12" s="1"/>
  <c r="I148" i="12" s="1"/>
  <c r="F197" i="12"/>
  <c r="H197" i="12" s="1"/>
  <c r="I197" i="12" s="1"/>
  <c r="J135" i="40"/>
  <c r="K135" i="40" s="1"/>
  <c r="L135" i="40" s="1"/>
  <c r="F87" i="12"/>
  <c r="H87" i="12" s="1"/>
  <c r="I87" i="12" s="1"/>
  <c r="F173" i="12"/>
  <c r="H173" i="12" s="1"/>
  <c r="I173" i="12" s="1"/>
  <c r="F234" i="12"/>
  <c r="H234" i="12" s="1"/>
  <c r="I234" i="12" s="1"/>
  <c r="J140" i="40"/>
  <c r="AG140" i="40" s="1"/>
  <c r="F92" i="12"/>
  <c r="H92" i="12" s="1"/>
  <c r="F215" i="12"/>
  <c r="H215" i="12" s="1"/>
  <c r="I215" i="12" s="1"/>
  <c r="J108" i="40"/>
  <c r="F60" i="12"/>
  <c r="H60" i="12" s="1"/>
  <c r="I60" i="12" s="1"/>
  <c r="F225" i="12"/>
  <c r="H225" i="12" s="1"/>
  <c r="F61" i="12"/>
  <c r="H61" i="12" s="1"/>
  <c r="F226" i="12"/>
  <c r="H226" i="12" s="1"/>
  <c r="I226" i="12" s="1"/>
  <c r="F228" i="12"/>
  <c r="H228" i="12" s="1"/>
  <c r="I228" i="12" s="1"/>
  <c r="F170" i="12"/>
  <c r="H170" i="12" s="1"/>
  <c r="F69" i="12"/>
  <c r="H69" i="12" s="1"/>
  <c r="I69" i="12" s="1"/>
  <c r="F77" i="12"/>
  <c r="H77" i="12" s="1"/>
  <c r="I77" i="12" s="1"/>
  <c r="F230" i="12"/>
  <c r="H230" i="12" s="1"/>
  <c r="I230" i="12" s="1"/>
  <c r="J141" i="40"/>
  <c r="F216" i="12"/>
  <c r="H216" i="12" s="1"/>
  <c r="I216" i="12" s="1"/>
  <c r="F93" i="12"/>
  <c r="H93" i="12" s="1"/>
  <c r="I93" i="12" s="1"/>
  <c r="F19" i="12"/>
  <c r="H19" i="12" s="1"/>
  <c r="I19" i="12" s="1"/>
  <c r="F211" i="12"/>
  <c r="H211" i="12" s="1"/>
  <c r="I211" i="12" s="1"/>
  <c r="F51" i="12"/>
  <c r="H51" i="12" s="1"/>
  <c r="F222" i="12"/>
  <c r="H222" i="12" s="1"/>
  <c r="I222" i="12" s="1"/>
  <c r="F184" i="12"/>
  <c r="H184" i="12" s="1"/>
  <c r="I184" i="12" s="1"/>
  <c r="F122" i="12"/>
  <c r="H122" i="12" s="1"/>
  <c r="F94" i="12"/>
  <c r="H94" i="12" s="1"/>
  <c r="I94" i="12" s="1"/>
  <c r="F217" i="12"/>
  <c r="H217" i="12" s="1"/>
  <c r="I217" i="12" s="1"/>
  <c r="E40" i="40"/>
  <c r="G40" i="40" s="1"/>
  <c r="X60" i="40"/>
  <c r="W63" i="40"/>
  <c r="Z63" i="40" s="1"/>
  <c r="W142" i="40"/>
  <c r="Z142" i="40" s="1"/>
  <c r="W172" i="40"/>
  <c r="Z172" i="40" s="1"/>
  <c r="W141" i="40"/>
  <c r="Z141" i="40" s="1"/>
  <c r="W205" i="40"/>
  <c r="Z205" i="40" s="1"/>
  <c r="W65" i="40"/>
  <c r="Z65" i="40" s="1"/>
  <c r="W108" i="40"/>
  <c r="Z108" i="40" s="1"/>
  <c r="W61" i="40"/>
  <c r="Z61" i="40" s="1"/>
  <c r="W107" i="40"/>
  <c r="Z107" i="40" s="1"/>
  <c r="W159" i="40"/>
  <c r="Z159" i="40" s="1"/>
  <c r="W163" i="40"/>
  <c r="Z163" i="40" s="1"/>
  <c r="W171" i="40"/>
  <c r="Z171" i="40" s="1"/>
  <c r="W199" i="40"/>
  <c r="Z199" i="40" s="1"/>
  <c r="W203" i="40"/>
  <c r="Z203" i="40" s="1"/>
  <c r="AG108" i="40"/>
  <c r="K108" i="40"/>
  <c r="L108" i="40" s="1"/>
  <c r="I12" i="12"/>
  <c r="J60" i="40"/>
  <c r="I28" i="12"/>
  <c r="J76" i="40"/>
  <c r="I40" i="12"/>
  <c r="J88" i="40"/>
  <c r="J143" i="40"/>
  <c r="I119" i="12"/>
  <c r="J167" i="40"/>
  <c r="I135" i="12"/>
  <c r="J183" i="40"/>
  <c r="I159" i="12"/>
  <c r="J207" i="40"/>
  <c r="J67" i="40"/>
  <c r="I57" i="12"/>
  <c r="J105" i="40"/>
  <c r="I61" i="12"/>
  <c r="J109" i="40"/>
  <c r="I65" i="12"/>
  <c r="J113" i="40"/>
  <c r="I170" i="12"/>
  <c r="J117" i="40"/>
  <c r="I73" i="12"/>
  <c r="J121" i="40"/>
  <c r="J125" i="40"/>
  <c r="I81" i="12"/>
  <c r="J129" i="40"/>
  <c r="I85" i="12"/>
  <c r="J133" i="40"/>
  <c r="I89" i="12"/>
  <c r="J137" i="40"/>
  <c r="K141" i="40"/>
  <c r="L141" i="40" s="1"/>
  <c r="AG141" i="40"/>
  <c r="K63" i="40"/>
  <c r="L63" i="40" s="1"/>
  <c r="AG63" i="40"/>
  <c r="J71" i="40"/>
  <c r="I33" i="12"/>
  <c r="J81" i="40"/>
  <c r="I43" i="12"/>
  <c r="J91" i="40"/>
  <c r="I53" i="12"/>
  <c r="J101" i="40"/>
  <c r="J152" i="40"/>
  <c r="I182" i="12"/>
  <c r="J162" i="40"/>
  <c r="I138" i="12"/>
  <c r="J186" i="40"/>
  <c r="I150" i="12"/>
  <c r="J198" i="40"/>
  <c r="I160" i="12"/>
  <c r="J208" i="40"/>
  <c r="I74" i="12"/>
  <c r="J122" i="40"/>
  <c r="I82" i="12"/>
  <c r="J130" i="40"/>
  <c r="I90" i="12"/>
  <c r="J138" i="40"/>
  <c r="AG142" i="40"/>
  <c r="K142" i="40"/>
  <c r="L142" i="40" s="1"/>
  <c r="I214" i="12"/>
  <c r="J73" i="40"/>
  <c r="I35" i="12"/>
  <c r="J83" i="40"/>
  <c r="I49" i="12"/>
  <c r="J97" i="40"/>
  <c r="J154" i="40"/>
  <c r="I116" i="12"/>
  <c r="J164" i="40"/>
  <c r="I126" i="12"/>
  <c r="J174" i="40"/>
  <c r="J180" i="40"/>
  <c r="I142" i="12"/>
  <c r="J190" i="40"/>
  <c r="J196" i="40"/>
  <c r="I108" i="12"/>
  <c r="J156" i="40"/>
  <c r="I58" i="12"/>
  <c r="J106" i="40"/>
  <c r="AG132" i="40"/>
  <c r="K132" i="40"/>
  <c r="L132" i="40" s="1"/>
  <c r="I20" i="12"/>
  <c r="J68" i="40"/>
  <c r="I32" i="12"/>
  <c r="J80" i="40"/>
  <c r="I44" i="12"/>
  <c r="J92" i="40"/>
  <c r="J100" i="40"/>
  <c r="I103" i="12"/>
  <c r="J151" i="40"/>
  <c r="AG163" i="40"/>
  <c r="K163" i="40"/>
  <c r="L163" i="40" s="1"/>
  <c r="I127" i="12"/>
  <c r="J175" i="40"/>
  <c r="I139" i="12"/>
  <c r="J187" i="40"/>
  <c r="AG203" i="40"/>
  <c r="K203" i="40"/>
  <c r="L203" i="40" s="1"/>
  <c r="I51" i="12"/>
  <c r="J99" i="40"/>
  <c r="I100" i="12"/>
  <c r="J148" i="40"/>
  <c r="I122" i="12"/>
  <c r="J170" i="40"/>
  <c r="I134" i="12"/>
  <c r="J182" i="40"/>
  <c r="I162" i="12"/>
  <c r="J210" i="40"/>
  <c r="AG172" i="40"/>
  <c r="K172" i="40"/>
  <c r="L172" i="40" s="1"/>
  <c r="I62" i="12"/>
  <c r="J110" i="40"/>
  <c r="I66" i="12"/>
  <c r="J114" i="40"/>
  <c r="I72" i="12"/>
  <c r="J120" i="40"/>
  <c r="I80" i="12"/>
  <c r="J128" i="40"/>
  <c r="I88" i="12"/>
  <c r="J136" i="40"/>
  <c r="I18" i="12"/>
  <c r="J66" i="40"/>
  <c r="I22" i="12"/>
  <c r="J70" i="40"/>
  <c r="I26" i="12"/>
  <c r="J74" i="40"/>
  <c r="I30" i="12"/>
  <c r="J78" i="40"/>
  <c r="I34" i="12"/>
  <c r="J82" i="40"/>
  <c r="I38" i="12"/>
  <c r="J86" i="40"/>
  <c r="I42" i="12"/>
  <c r="J90" i="40"/>
  <c r="I46" i="12"/>
  <c r="J94" i="40"/>
  <c r="I50" i="12"/>
  <c r="J98" i="40"/>
  <c r="I54" i="12"/>
  <c r="J102" i="40"/>
  <c r="AG145" i="40"/>
  <c r="K145" i="40"/>
  <c r="L145" i="40" s="1"/>
  <c r="I101" i="12"/>
  <c r="J149" i="40"/>
  <c r="J153" i="40"/>
  <c r="I109" i="12"/>
  <c r="J157" i="40"/>
  <c r="I181" i="12"/>
  <c r="J161" i="40"/>
  <c r="I121" i="12"/>
  <c r="J169" i="40"/>
  <c r="I125" i="12"/>
  <c r="J173" i="40"/>
  <c r="I129" i="12"/>
  <c r="J177" i="40"/>
  <c r="I133" i="12"/>
  <c r="J181" i="40"/>
  <c r="I137" i="12"/>
  <c r="J185" i="40"/>
  <c r="J193" i="40"/>
  <c r="I149" i="12"/>
  <c r="J197" i="40"/>
  <c r="J201" i="40"/>
  <c r="AG205" i="40"/>
  <c r="K205" i="40"/>
  <c r="L205" i="40" s="1"/>
  <c r="I161" i="12"/>
  <c r="J209" i="40"/>
  <c r="I165" i="12"/>
  <c r="J213" i="40"/>
  <c r="I29" i="12"/>
  <c r="J77" i="40"/>
  <c r="I45" i="12"/>
  <c r="J93" i="40"/>
  <c r="I102" i="12"/>
  <c r="J150" i="40"/>
  <c r="I130" i="12"/>
  <c r="J178" i="40"/>
  <c r="J200" i="40"/>
  <c r="I64" i="12"/>
  <c r="J112" i="40"/>
  <c r="I229" i="12"/>
  <c r="J118" i="40"/>
  <c r="I76" i="12"/>
  <c r="J124" i="40"/>
  <c r="I168" i="12"/>
  <c r="J64" i="40"/>
  <c r="J72" i="40"/>
  <c r="I36" i="12"/>
  <c r="J84" i="40"/>
  <c r="I48" i="12"/>
  <c r="J96" i="40"/>
  <c r="I99" i="12"/>
  <c r="J147" i="40"/>
  <c r="I107" i="12"/>
  <c r="J155" i="40"/>
  <c r="AG171" i="40"/>
  <c r="K171" i="40"/>
  <c r="L171" i="40" s="1"/>
  <c r="J179" i="40"/>
  <c r="I192" i="12"/>
  <c r="J191" i="40"/>
  <c r="I163" i="12"/>
  <c r="J211" i="40"/>
  <c r="I37" i="12"/>
  <c r="J85" i="40"/>
  <c r="I140" i="12"/>
  <c r="J188" i="40"/>
  <c r="I55" i="12"/>
  <c r="J103" i="40"/>
  <c r="AG107" i="40"/>
  <c r="K107" i="40"/>
  <c r="L107" i="40" s="1"/>
  <c r="I63" i="12"/>
  <c r="J111" i="40"/>
  <c r="I67" i="12"/>
  <c r="J115" i="40"/>
  <c r="I71" i="12"/>
  <c r="J119" i="40"/>
  <c r="I75" i="12"/>
  <c r="J123" i="40"/>
  <c r="J127" i="40"/>
  <c r="I83" i="12"/>
  <c r="J131" i="40"/>
  <c r="I91" i="12"/>
  <c r="J139" i="40"/>
  <c r="I21" i="12"/>
  <c r="J69" i="40"/>
  <c r="I27" i="12"/>
  <c r="J75" i="40"/>
  <c r="I39" i="12"/>
  <c r="J87" i="40"/>
  <c r="I47" i="12"/>
  <c r="J95" i="40"/>
  <c r="I98" i="12"/>
  <c r="J146" i="40"/>
  <c r="I110" i="12"/>
  <c r="J158" i="40"/>
  <c r="I118" i="12"/>
  <c r="J166" i="40"/>
  <c r="I146" i="12"/>
  <c r="J194" i="40"/>
  <c r="I68" i="12"/>
  <c r="J116" i="40"/>
  <c r="I86" i="12"/>
  <c r="J134" i="40"/>
  <c r="AG65" i="40"/>
  <c r="K65" i="40"/>
  <c r="L65" i="40" s="1"/>
  <c r="I31" i="12"/>
  <c r="J79" i="40"/>
  <c r="I41" i="12"/>
  <c r="J89" i="40"/>
  <c r="I176" i="12"/>
  <c r="J144" i="40"/>
  <c r="I112" i="12"/>
  <c r="J160" i="40"/>
  <c r="I120" i="12"/>
  <c r="J168" i="40"/>
  <c r="I128" i="12"/>
  <c r="J176" i="40"/>
  <c r="I136" i="12"/>
  <c r="J184" i="40"/>
  <c r="I144" i="12"/>
  <c r="J192" i="40"/>
  <c r="AG202" i="40"/>
  <c r="K202" i="40"/>
  <c r="L202" i="40" s="1"/>
  <c r="I164" i="12"/>
  <c r="J212" i="40"/>
  <c r="AG61" i="40"/>
  <c r="K61" i="40"/>
  <c r="L61" i="40" s="1"/>
  <c r="I20" i="28"/>
  <c r="J20" i="28" s="1"/>
  <c r="I18" i="28"/>
  <c r="J18" i="28" s="1"/>
  <c r="I13" i="28"/>
  <c r="J13" i="28" s="1"/>
  <c r="I11" i="28"/>
  <c r="J11" i="28" s="1"/>
  <c r="I12" i="28"/>
  <c r="J12" i="28" s="1"/>
  <c r="I17" i="28"/>
  <c r="J17" i="28" s="1"/>
  <c r="I15" i="28"/>
  <c r="J15" i="28" s="1"/>
  <c r="I19" i="28"/>
  <c r="J19" i="28" s="1"/>
  <c r="I16" i="28"/>
  <c r="J16" i="28" s="1"/>
  <c r="I14" i="28"/>
  <c r="J14" i="28" s="1"/>
  <c r="F5" i="4"/>
  <c r="N79" i="28"/>
  <c r="N157" i="28"/>
  <c r="N93" i="28"/>
  <c r="N29" i="28"/>
  <c r="N138" i="28"/>
  <c r="N141" i="28"/>
  <c r="N77" i="28"/>
  <c r="N151" i="28"/>
  <c r="N139" i="28"/>
  <c r="N106" i="28"/>
  <c r="N125" i="28"/>
  <c r="N61" i="28"/>
  <c r="N115" i="28"/>
  <c r="N111" i="28"/>
  <c r="N78" i="28"/>
  <c r="N109" i="28"/>
  <c r="N45" i="28"/>
  <c r="N83" i="28"/>
  <c r="N59" i="28"/>
  <c r="N43" i="28"/>
  <c r="N27" i="28"/>
  <c r="N150" i="28"/>
  <c r="N118" i="28"/>
  <c r="N82" i="28"/>
  <c r="N58" i="28"/>
  <c r="N42" i="28"/>
  <c r="N26" i="28"/>
  <c r="N156" i="28"/>
  <c r="N140" i="28"/>
  <c r="N124" i="28"/>
  <c r="N108" i="28"/>
  <c r="N92" i="28"/>
  <c r="N76" i="28"/>
  <c r="N60" i="28"/>
  <c r="N44" i="28"/>
  <c r="N28" i="28"/>
  <c r="N163" i="28"/>
  <c r="N131" i="28"/>
  <c r="N103" i="28"/>
  <c r="N67" i="28"/>
  <c r="N130" i="28"/>
  <c r="N102" i="28"/>
  <c r="N66" i="28"/>
  <c r="N153" i="28"/>
  <c r="N137" i="28"/>
  <c r="N121" i="28"/>
  <c r="N105" i="28"/>
  <c r="N89" i="28"/>
  <c r="N73" i="28"/>
  <c r="N57" i="28"/>
  <c r="N41" i="28"/>
  <c r="N25" i="28"/>
  <c r="N143" i="28"/>
  <c r="N107" i="28"/>
  <c r="N75" i="28"/>
  <c r="N55" i="28"/>
  <c r="N39" i="28"/>
  <c r="N23" i="28"/>
  <c r="N142" i="28"/>
  <c r="N110" i="28"/>
  <c r="N74" i="28"/>
  <c r="N54" i="28"/>
  <c r="N38" i="28"/>
  <c r="N22" i="28"/>
  <c r="N152" i="28"/>
  <c r="N136" i="28"/>
  <c r="N120" i="28"/>
  <c r="N104" i="28"/>
  <c r="N88" i="28"/>
  <c r="N72" i="28"/>
  <c r="N56" i="28"/>
  <c r="N40" i="28"/>
  <c r="N24" i="28"/>
  <c r="N155" i="28"/>
  <c r="N127" i="28"/>
  <c r="N95" i="28"/>
  <c r="N154" i="28"/>
  <c r="N122" i="28"/>
  <c r="N94" i="28"/>
  <c r="N165" i="28"/>
  <c r="N149" i="28"/>
  <c r="N133" i="28"/>
  <c r="N117" i="28"/>
  <c r="N101" i="28"/>
  <c r="N85" i="28"/>
  <c r="N69" i="28"/>
  <c r="N53" i="28"/>
  <c r="N37" i="28"/>
  <c r="N21" i="28"/>
  <c r="N135" i="28"/>
  <c r="N99" i="28"/>
  <c r="N71" i="28"/>
  <c r="N51" i="28"/>
  <c r="N35" i="28"/>
  <c r="N162" i="28"/>
  <c r="N134" i="28"/>
  <c r="N98" i="28"/>
  <c r="N70" i="28"/>
  <c r="N50" i="28"/>
  <c r="N34" i="28"/>
  <c r="N164" i="28"/>
  <c r="N148" i="28"/>
  <c r="N132" i="28"/>
  <c r="N116" i="28"/>
  <c r="N100" i="28"/>
  <c r="N84" i="28"/>
  <c r="N68" i="28"/>
  <c r="N52" i="28"/>
  <c r="N36" i="28"/>
  <c r="N147" i="28"/>
  <c r="N119" i="28"/>
  <c r="N87" i="28"/>
  <c r="N146" i="28"/>
  <c r="N114" i="28"/>
  <c r="N86" i="28"/>
  <c r="N161" i="28"/>
  <c r="N145" i="28"/>
  <c r="N129" i="28"/>
  <c r="N113" i="28"/>
  <c r="N97" i="28"/>
  <c r="N81" i="28"/>
  <c r="N65" i="28"/>
  <c r="N49" i="28"/>
  <c r="N33" i="28"/>
  <c r="N159" i="28"/>
  <c r="N123" i="28"/>
  <c r="N91" i="28"/>
  <c r="N63" i="28"/>
  <c r="N47" i="28"/>
  <c r="N31" i="28"/>
  <c r="N158" i="28"/>
  <c r="N126" i="28"/>
  <c r="N90" i="28"/>
  <c r="N62" i="28"/>
  <c r="N46" i="28"/>
  <c r="N30" i="28"/>
  <c r="N160" i="28"/>
  <c r="N144" i="28"/>
  <c r="N128" i="28"/>
  <c r="N112" i="28"/>
  <c r="N96" i="28"/>
  <c r="N80" i="28"/>
  <c r="N64" i="28"/>
  <c r="N48" i="28"/>
  <c r="N32" i="28"/>
  <c r="I92" i="12"/>
  <c r="I225" i="12"/>
  <c r="K195" i="40" l="1"/>
  <c r="L195" i="40" s="1"/>
  <c r="W189" i="40"/>
  <c r="Z189" i="40" s="1"/>
  <c r="W126" i="40"/>
  <c r="Z126" i="40" s="1"/>
  <c r="AG195" i="40"/>
  <c r="AJ195" i="40" s="1"/>
  <c r="W104" i="40"/>
  <c r="Z104" i="40" s="1"/>
  <c r="W165" i="40"/>
  <c r="Z165" i="40" s="1"/>
  <c r="K126" i="40"/>
  <c r="L126" i="40" s="1"/>
  <c r="AG204" i="40"/>
  <c r="AJ204" i="40" s="1"/>
  <c r="AG135" i="40"/>
  <c r="K199" i="40"/>
  <c r="L199" i="40" s="1"/>
  <c r="K189" i="40"/>
  <c r="L189" i="40" s="1"/>
  <c r="K165" i="40"/>
  <c r="L165" i="40" s="1"/>
  <c r="K62" i="40"/>
  <c r="L62" i="40" s="1"/>
  <c r="K206" i="40"/>
  <c r="L206" i="40" s="1"/>
  <c r="K104" i="40"/>
  <c r="L104" i="40" s="1"/>
  <c r="AG159" i="40"/>
  <c r="K140" i="40"/>
  <c r="L140" i="40" s="1"/>
  <c r="W135" i="40"/>
  <c r="Z135" i="40" s="1"/>
  <c r="W140" i="40"/>
  <c r="Z140" i="40" s="1"/>
  <c r="AA140" i="40" s="1"/>
  <c r="AB140" i="40" s="1"/>
  <c r="W204" i="40"/>
  <c r="Z204" i="40" s="1"/>
  <c r="AA204" i="40" s="1"/>
  <c r="AB204" i="40" s="1"/>
  <c r="W206" i="40"/>
  <c r="Z206" i="40" s="1"/>
  <c r="AG62" i="40"/>
  <c r="I8" i="12"/>
  <c r="E19" i="40"/>
  <c r="AA199" i="40"/>
  <c r="AB199" i="40" s="1"/>
  <c r="AH199" i="40"/>
  <c r="AK199" i="40" s="1"/>
  <c r="AN199" i="40" s="1"/>
  <c r="AA159" i="40"/>
  <c r="AB159" i="40" s="1"/>
  <c r="AH159" i="40"/>
  <c r="AK159" i="40" s="1"/>
  <c r="AN159" i="40" s="1"/>
  <c r="AA108" i="40"/>
  <c r="AB108" i="40" s="1"/>
  <c r="AH108" i="40"/>
  <c r="AK108" i="40" s="1"/>
  <c r="AN108" i="40" s="1"/>
  <c r="AA104" i="40"/>
  <c r="AB104" i="40" s="1"/>
  <c r="AH104" i="40"/>
  <c r="AK104" i="40" s="1"/>
  <c r="AN104" i="40" s="1"/>
  <c r="AA189" i="40"/>
  <c r="AB189" i="40" s="1"/>
  <c r="AH189" i="40"/>
  <c r="AK189" i="40" s="1"/>
  <c r="AN189" i="40" s="1"/>
  <c r="AA126" i="40"/>
  <c r="AB126" i="40" s="1"/>
  <c r="AH126" i="40"/>
  <c r="AK126" i="40" s="1"/>
  <c r="AN126" i="40" s="1"/>
  <c r="AA195" i="40"/>
  <c r="AB195" i="40" s="1"/>
  <c r="AH195" i="40"/>
  <c r="AK195" i="40" s="1"/>
  <c r="AN195" i="40" s="1"/>
  <c r="AA135" i="40"/>
  <c r="AB135" i="40" s="1"/>
  <c r="AH135" i="40"/>
  <c r="AK135" i="40" s="1"/>
  <c r="AN135" i="40" s="1"/>
  <c r="AA206" i="40"/>
  <c r="AB206" i="40" s="1"/>
  <c r="AH206" i="40"/>
  <c r="AK206" i="40" s="1"/>
  <c r="AN206" i="40" s="1"/>
  <c r="AA171" i="40"/>
  <c r="AB171" i="40" s="1"/>
  <c r="AH171" i="40"/>
  <c r="AK171" i="40" s="1"/>
  <c r="AN171" i="40" s="1"/>
  <c r="AA107" i="40"/>
  <c r="AB107" i="40" s="1"/>
  <c r="AH107" i="40"/>
  <c r="AK107" i="40" s="1"/>
  <c r="AN107" i="40" s="1"/>
  <c r="AA202" i="40"/>
  <c r="AB202" i="40" s="1"/>
  <c r="AH202" i="40"/>
  <c r="AK202" i="40" s="1"/>
  <c r="AN202" i="40" s="1"/>
  <c r="AA141" i="40"/>
  <c r="AB141" i="40" s="1"/>
  <c r="AH141" i="40"/>
  <c r="AK141" i="40" s="1"/>
  <c r="AN141" i="40" s="1"/>
  <c r="AA203" i="40"/>
  <c r="AB203" i="40" s="1"/>
  <c r="AH203" i="40"/>
  <c r="AK203" i="40" s="1"/>
  <c r="AN203" i="40" s="1"/>
  <c r="AA163" i="40"/>
  <c r="AB163" i="40" s="1"/>
  <c r="AH163" i="40"/>
  <c r="AK163" i="40" s="1"/>
  <c r="AN163" i="40" s="1"/>
  <c r="AA61" i="40"/>
  <c r="AB61" i="40" s="1"/>
  <c r="AH61" i="40"/>
  <c r="AK61" i="40" s="1"/>
  <c r="AN61" i="40" s="1"/>
  <c r="AA65" i="40"/>
  <c r="AB65" i="40" s="1"/>
  <c r="AH65" i="40"/>
  <c r="AK65" i="40" s="1"/>
  <c r="AN65" i="40" s="1"/>
  <c r="AA145" i="40"/>
  <c r="AB145" i="40" s="1"/>
  <c r="AH145" i="40"/>
  <c r="AK145" i="40" s="1"/>
  <c r="AN145" i="40" s="1"/>
  <c r="AA132" i="40"/>
  <c r="AB132" i="40" s="1"/>
  <c r="AH132" i="40"/>
  <c r="AK132" i="40" s="1"/>
  <c r="AN132" i="40" s="1"/>
  <c r="W176" i="40"/>
  <c r="Z176" i="40" s="1"/>
  <c r="W89" i="40"/>
  <c r="Z89" i="40" s="1"/>
  <c r="W158" i="40"/>
  <c r="Z158" i="40" s="1"/>
  <c r="W131" i="40"/>
  <c r="Z131" i="40" s="1"/>
  <c r="W168" i="40"/>
  <c r="Z168" i="40" s="1"/>
  <c r="W79" i="40"/>
  <c r="Z79" i="40" s="1"/>
  <c r="W116" i="40"/>
  <c r="Z116" i="40" s="1"/>
  <c r="W146" i="40"/>
  <c r="Z146" i="40" s="1"/>
  <c r="W69" i="40"/>
  <c r="Z69" i="40" s="1"/>
  <c r="W127" i="40"/>
  <c r="Z127" i="40" s="1"/>
  <c r="W103" i="40"/>
  <c r="Z103" i="40" s="1"/>
  <c r="W155" i="40"/>
  <c r="Z155" i="40" s="1"/>
  <c r="W72" i="40"/>
  <c r="Z72" i="40" s="1"/>
  <c r="W112" i="40"/>
  <c r="Z112" i="40" s="1"/>
  <c r="W213" i="40"/>
  <c r="Z213" i="40" s="1"/>
  <c r="W197" i="40"/>
  <c r="Z197" i="40" s="1"/>
  <c r="W181" i="40"/>
  <c r="Z181" i="40" s="1"/>
  <c r="W149" i="40"/>
  <c r="Z149" i="40" s="1"/>
  <c r="W94" i="40"/>
  <c r="Z94" i="40" s="1"/>
  <c r="W78" i="40"/>
  <c r="Z78" i="40" s="1"/>
  <c r="W114" i="40"/>
  <c r="Z114" i="40" s="1"/>
  <c r="W182" i="40"/>
  <c r="Z182" i="40" s="1"/>
  <c r="W148" i="40"/>
  <c r="Z148" i="40" s="1"/>
  <c r="W175" i="40"/>
  <c r="Z175" i="40" s="1"/>
  <c r="W151" i="40"/>
  <c r="Z151" i="40" s="1"/>
  <c r="W68" i="40"/>
  <c r="Z68" i="40" s="1"/>
  <c r="W106" i="40"/>
  <c r="Z106" i="40" s="1"/>
  <c r="W190" i="40"/>
  <c r="Z190" i="40" s="1"/>
  <c r="W174" i="40"/>
  <c r="Z174" i="40" s="1"/>
  <c r="W154" i="40"/>
  <c r="Z154" i="40" s="1"/>
  <c r="W83" i="40"/>
  <c r="Z83" i="40" s="1"/>
  <c r="W130" i="40"/>
  <c r="Z130" i="40" s="1"/>
  <c r="W198" i="40"/>
  <c r="Z198" i="40" s="1"/>
  <c r="W162" i="40"/>
  <c r="Z162" i="40" s="1"/>
  <c r="W101" i="40"/>
  <c r="Z101" i="40" s="1"/>
  <c r="W81" i="40"/>
  <c r="Z81" i="40" s="1"/>
  <c r="W137" i="40"/>
  <c r="Z137" i="40" s="1"/>
  <c r="W129" i="40"/>
  <c r="Z129" i="40" s="1"/>
  <c r="W121" i="40"/>
  <c r="Z121" i="40" s="1"/>
  <c r="W113" i="40"/>
  <c r="Z113" i="40" s="1"/>
  <c r="W105" i="40"/>
  <c r="Z105" i="40" s="1"/>
  <c r="W207" i="40"/>
  <c r="Z207" i="40" s="1"/>
  <c r="W183" i="40"/>
  <c r="Z183" i="40" s="1"/>
  <c r="W88" i="40"/>
  <c r="Z88" i="40" s="1"/>
  <c r="W60" i="40"/>
  <c r="Z60" i="40" s="1"/>
  <c r="W212" i="40"/>
  <c r="Z212" i="40" s="1"/>
  <c r="W192" i="40"/>
  <c r="Z192" i="40" s="1"/>
  <c r="W160" i="40"/>
  <c r="Z160" i="40" s="1"/>
  <c r="W194" i="40"/>
  <c r="Z194" i="40" s="1"/>
  <c r="W139" i="40"/>
  <c r="Z139" i="40" s="1"/>
  <c r="W184" i="40"/>
  <c r="Z184" i="40" s="1"/>
  <c r="W144" i="40"/>
  <c r="Z144" i="40" s="1"/>
  <c r="W134" i="40"/>
  <c r="Z134" i="40" s="1"/>
  <c r="W166" i="40"/>
  <c r="Z166" i="40" s="1"/>
  <c r="W87" i="40"/>
  <c r="Z87" i="40" s="1"/>
  <c r="W119" i="40"/>
  <c r="Z119" i="40" s="1"/>
  <c r="W111" i="40"/>
  <c r="Z111" i="40" s="1"/>
  <c r="W85" i="40"/>
  <c r="Z85" i="40" s="1"/>
  <c r="W179" i="40"/>
  <c r="Z179" i="40" s="1"/>
  <c r="W96" i="40"/>
  <c r="Z96" i="40" s="1"/>
  <c r="W124" i="40"/>
  <c r="Z124" i="40" s="1"/>
  <c r="W178" i="40"/>
  <c r="Z178" i="40" s="1"/>
  <c r="W93" i="40"/>
  <c r="Z93" i="40" s="1"/>
  <c r="W173" i="40"/>
  <c r="Z173" i="40" s="1"/>
  <c r="W157" i="40"/>
  <c r="Z157" i="40" s="1"/>
  <c r="W102" i="40"/>
  <c r="Z102" i="40" s="1"/>
  <c r="W86" i="40"/>
  <c r="Z86" i="40" s="1"/>
  <c r="W70" i="40"/>
  <c r="Z70" i="40" s="1"/>
  <c r="W128" i="40"/>
  <c r="Z128" i="40" s="1"/>
  <c r="W92" i="40"/>
  <c r="Z92" i="40" s="1"/>
  <c r="AA205" i="40"/>
  <c r="AB205" i="40" s="1"/>
  <c r="AH205" i="40"/>
  <c r="AK205" i="40" s="1"/>
  <c r="AN205" i="40" s="1"/>
  <c r="AA165" i="40"/>
  <c r="AB165" i="40" s="1"/>
  <c r="AH165" i="40"/>
  <c r="AK165" i="40" s="1"/>
  <c r="AN165" i="40" s="1"/>
  <c r="AA62" i="40"/>
  <c r="AB62" i="40" s="1"/>
  <c r="AH62" i="40"/>
  <c r="AK62" i="40" s="1"/>
  <c r="AN62" i="40" s="1"/>
  <c r="AA172" i="40"/>
  <c r="AB172" i="40" s="1"/>
  <c r="AH172" i="40"/>
  <c r="AK172" i="40" s="1"/>
  <c r="AN172" i="40" s="1"/>
  <c r="AA142" i="40"/>
  <c r="AB142" i="40" s="1"/>
  <c r="AH142" i="40"/>
  <c r="AK142" i="40" s="1"/>
  <c r="AN142" i="40" s="1"/>
  <c r="AA63" i="40"/>
  <c r="AB63" i="40" s="1"/>
  <c r="AH63" i="40"/>
  <c r="AK63" i="40" s="1"/>
  <c r="AN63" i="40" s="1"/>
  <c r="W95" i="40"/>
  <c r="Z95" i="40" s="1"/>
  <c r="W75" i="40"/>
  <c r="Z75" i="40" s="1"/>
  <c r="W123" i="40"/>
  <c r="Z123" i="40" s="1"/>
  <c r="W115" i="40"/>
  <c r="Z115" i="40" s="1"/>
  <c r="W188" i="40"/>
  <c r="Z188" i="40" s="1"/>
  <c r="W211" i="40"/>
  <c r="Z211" i="40" s="1"/>
  <c r="W191" i="40"/>
  <c r="Z191" i="40" s="1"/>
  <c r="W147" i="40"/>
  <c r="Z147" i="40" s="1"/>
  <c r="W84" i="40"/>
  <c r="Z84" i="40" s="1"/>
  <c r="W64" i="40"/>
  <c r="Z64" i="40" s="1"/>
  <c r="W118" i="40"/>
  <c r="Z118" i="40" s="1"/>
  <c r="W200" i="40"/>
  <c r="Z200" i="40" s="1"/>
  <c r="W150" i="40"/>
  <c r="Z150" i="40" s="1"/>
  <c r="W77" i="40"/>
  <c r="Z77" i="40" s="1"/>
  <c r="W209" i="40"/>
  <c r="Z209" i="40" s="1"/>
  <c r="W201" i="40"/>
  <c r="Z201" i="40" s="1"/>
  <c r="W193" i="40"/>
  <c r="Z193" i="40" s="1"/>
  <c r="W185" i="40"/>
  <c r="Z185" i="40" s="1"/>
  <c r="W177" i="40"/>
  <c r="Z177" i="40" s="1"/>
  <c r="W169" i="40"/>
  <c r="Z169" i="40" s="1"/>
  <c r="W161" i="40"/>
  <c r="Z161" i="40" s="1"/>
  <c r="W153" i="40"/>
  <c r="Z153" i="40" s="1"/>
  <c r="W98" i="40"/>
  <c r="Z98" i="40" s="1"/>
  <c r="W90" i="40"/>
  <c r="Z90" i="40" s="1"/>
  <c r="W82" i="40"/>
  <c r="Z82" i="40" s="1"/>
  <c r="W74" i="40"/>
  <c r="Z74" i="40" s="1"/>
  <c r="W66" i="40"/>
  <c r="Z66" i="40" s="1"/>
  <c r="W136" i="40"/>
  <c r="Z136" i="40" s="1"/>
  <c r="W120" i="40"/>
  <c r="Z120" i="40" s="1"/>
  <c r="W110" i="40"/>
  <c r="Z110" i="40" s="1"/>
  <c r="W210" i="40"/>
  <c r="Z210" i="40" s="1"/>
  <c r="W170" i="40"/>
  <c r="Z170" i="40" s="1"/>
  <c r="W99" i="40"/>
  <c r="Z99" i="40" s="1"/>
  <c r="W187" i="40"/>
  <c r="Z187" i="40" s="1"/>
  <c r="W100" i="40"/>
  <c r="Z100" i="40" s="1"/>
  <c r="W80" i="40"/>
  <c r="Z80" i="40" s="1"/>
  <c r="W156" i="40"/>
  <c r="Z156" i="40" s="1"/>
  <c r="W196" i="40"/>
  <c r="Z196" i="40" s="1"/>
  <c r="W180" i="40"/>
  <c r="Z180" i="40" s="1"/>
  <c r="W164" i="40"/>
  <c r="Z164" i="40" s="1"/>
  <c r="W97" i="40"/>
  <c r="Z97" i="40" s="1"/>
  <c r="W73" i="40"/>
  <c r="Z73" i="40" s="1"/>
  <c r="W138" i="40"/>
  <c r="Z138" i="40" s="1"/>
  <c r="W122" i="40"/>
  <c r="Z122" i="40" s="1"/>
  <c r="W208" i="40"/>
  <c r="Z208" i="40" s="1"/>
  <c r="W186" i="40"/>
  <c r="Z186" i="40" s="1"/>
  <c r="W152" i="40"/>
  <c r="Z152" i="40" s="1"/>
  <c r="W91" i="40"/>
  <c r="Z91" i="40" s="1"/>
  <c r="W71" i="40"/>
  <c r="Z71" i="40" s="1"/>
  <c r="W133" i="40"/>
  <c r="Z133" i="40" s="1"/>
  <c r="W125" i="40"/>
  <c r="Z125" i="40" s="1"/>
  <c r="W117" i="40"/>
  <c r="Z117" i="40" s="1"/>
  <c r="W109" i="40"/>
  <c r="Z109" i="40" s="1"/>
  <c r="W67" i="40"/>
  <c r="Z67" i="40" s="1"/>
  <c r="W167" i="40"/>
  <c r="Z167" i="40" s="1"/>
  <c r="W143" i="40"/>
  <c r="Z143" i="40" s="1"/>
  <c r="W76" i="40"/>
  <c r="Z76" i="40" s="1"/>
  <c r="K95" i="40"/>
  <c r="L95" i="40" s="1"/>
  <c r="AG95" i="40"/>
  <c r="AG85" i="40"/>
  <c r="K85" i="40"/>
  <c r="L85" i="40" s="1"/>
  <c r="AG147" i="40"/>
  <c r="K147" i="40"/>
  <c r="L147" i="40" s="1"/>
  <c r="AG157" i="40"/>
  <c r="K157" i="40"/>
  <c r="L157" i="40" s="1"/>
  <c r="AG207" i="40"/>
  <c r="K207" i="40"/>
  <c r="L207" i="40" s="1"/>
  <c r="AG143" i="40"/>
  <c r="K143" i="40"/>
  <c r="L143" i="40" s="1"/>
  <c r="AG76" i="40"/>
  <c r="K76" i="40"/>
  <c r="L76" i="40" s="1"/>
  <c r="AJ108" i="40"/>
  <c r="AI108" i="40"/>
  <c r="AG192" i="40"/>
  <c r="K192" i="40"/>
  <c r="L192" i="40" s="1"/>
  <c r="AG176" i="40"/>
  <c r="K176" i="40"/>
  <c r="L176" i="40" s="1"/>
  <c r="AG160" i="40"/>
  <c r="K160" i="40"/>
  <c r="L160" i="40" s="1"/>
  <c r="AG89" i="40"/>
  <c r="K89" i="40"/>
  <c r="L89" i="40" s="1"/>
  <c r="AG116" i="40"/>
  <c r="K116" i="40"/>
  <c r="L116" i="40" s="1"/>
  <c r="K131" i="40"/>
  <c r="L131" i="40" s="1"/>
  <c r="AG131" i="40"/>
  <c r="AG123" i="40"/>
  <c r="K123" i="40"/>
  <c r="L123" i="40" s="1"/>
  <c r="AG115" i="40"/>
  <c r="K115" i="40"/>
  <c r="L115" i="40" s="1"/>
  <c r="AG179" i="40"/>
  <c r="K179" i="40"/>
  <c r="L179" i="40" s="1"/>
  <c r="AJ171" i="40"/>
  <c r="AG178" i="40"/>
  <c r="K178" i="40"/>
  <c r="L178" i="40" s="1"/>
  <c r="AG93" i="40"/>
  <c r="K93" i="40"/>
  <c r="L93" i="40" s="1"/>
  <c r="AG213" i="40"/>
  <c r="K213" i="40"/>
  <c r="L213" i="40" s="1"/>
  <c r="AG185" i="40"/>
  <c r="K185" i="40"/>
  <c r="L185" i="40" s="1"/>
  <c r="AG177" i="40"/>
  <c r="K177" i="40"/>
  <c r="L177" i="40" s="1"/>
  <c r="AG169" i="40"/>
  <c r="K169" i="40"/>
  <c r="L169" i="40" s="1"/>
  <c r="AJ165" i="40"/>
  <c r="AG102" i="40"/>
  <c r="K102" i="40"/>
  <c r="L102" i="40" s="1"/>
  <c r="AG94" i="40"/>
  <c r="K94" i="40"/>
  <c r="L94" i="40" s="1"/>
  <c r="AG86" i="40"/>
  <c r="K86" i="40"/>
  <c r="L86" i="40" s="1"/>
  <c r="AG78" i="40"/>
  <c r="K78" i="40"/>
  <c r="L78" i="40" s="1"/>
  <c r="AG70" i="40"/>
  <c r="K70" i="40"/>
  <c r="L70" i="40" s="1"/>
  <c r="AG136" i="40"/>
  <c r="K136" i="40"/>
  <c r="L136" i="40" s="1"/>
  <c r="AG120" i="40"/>
  <c r="K120" i="40"/>
  <c r="L120" i="40" s="1"/>
  <c r="AG110" i="40"/>
  <c r="K110" i="40"/>
  <c r="L110" i="40" s="1"/>
  <c r="AG210" i="40"/>
  <c r="K210" i="40"/>
  <c r="L210" i="40" s="1"/>
  <c r="K170" i="40"/>
  <c r="L170" i="40" s="1"/>
  <c r="AG170" i="40"/>
  <c r="K99" i="40"/>
  <c r="L99" i="40" s="1"/>
  <c r="AG99" i="40"/>
  <c r="AJ203" i="40"/>
  <c r="K151" i="40"/>
  <c r="L151" i="40" s="1"/>
  <c r="AG151" i="40"/>
  <c r="AG92" i="40"/>
  <c r="K92" i="40"/>
  <c r="L92" i="40" s="1"/>
  <c r="AG68" i="40"/>
  <c r="K68" i="40"/>
  <c r="L68" i="40" s="1"/>
  <c r="AJ132" i="40"/>
  <c r="AG196" i="40"/>
  <c r="K196" i="40"/>
  <c r="L196" i="40" s="1"/>
  <c r="AG180" i="40"/>
  <c r="K180" i="40"/>
  <c r="L180" i="40" s="1"/>
  <c r="AG164" i="40"/>
  <c r="K164" i="40"/>
  <c r="L164" i="40" s="1"/>
  <c r="AG97" i="40"/>
  <c r="K97" i="40"/>
  <c r="L97" i="40" s="1"/>
  <c r="AG73" i="40"/>
  <c r="K73" i="40"/>
  <c r="L73" i="40" s="1"/>
  <c r="AJ142" i="40"/>
  <c r="AG198" i="40"/>
  <c r="K198" i="40"/>
  <c r="L198" i="40" s="1"/>
  <c r="AG162" i="40"/>
  <c r="K162" i="40"/>
  <c r="L162" i="40" s="1"/>
  <c r="AG101" i="40"/>
  <c r="K101" i="40"/>
  <c r="L101" i="40" s="1"/>
  <c r="AG81" i="40"/>
  <c r="K81" i="40"/>
  <c r="L81" i="40" s="1"/>
  <c r="AJ63" i="40"/>
  <c r="AJ141" i="40"/>
  <c r="K133" i="40"/>
  <c r="L133" i="40" s="1"/>
  <c r="AG133" i="40"/>
  <c r="K125" i="40"/>
  <c r="L125" i="40" s="1"/>
  <c r="AG125" i="40"/>
  <c r="AG117" i="40"/>
  <c r="K117" i="40"/>
  <c r="L117" i="40" s="1"/>
  <c r="K109" i="40"/>
  <c r="L109" i="40" s="1"/>
  <c r="AG109" i="40"/>
  <c r="K183" i="40"/>
  <c r="L183" i="40" s="1"/>
  <c r="AG183" i="40"/>
  <c r="AJ202" i="40"/>
  <c r="AG134" i="40"/>
  <c r="K134" i="40"/>
  <c r="L134" i="40" s="1"/>
  <c r="AG194" i="40"/>
  <c r="K194" i="40"/>
  <c r="L194" i="40" s="1"/>
  <c r="AG75" i="40"/>
  <c r="K75" i="40"/>
  <c r="L75" i="40" s="1"/>
  <c r="K103" i="40"/>
  <c r="L103" i="40" s="1"/>
  <c r="AG103" i="40"/>
  <c r="AG64" i="40"/>
  <c r="K64" i="40"/>
  <c r="L64" i="40" s="1"/>
  <c r="AG149" i="40"/>
  <c r="K149" i="40"/>
  <c r="L149" i="40" s="1"/>
  <c r="AJ145" i="40"/>
  <c r="AJ172" i="40"/>
  <c r="AG175" i="40"/>
  <c r="K175" i="40"/>
  <c r="L175" i="40" s="1"/>
  <c r="AJ163" i="40"/>
  <c r="AI163" i="40"/>
  <c r="K156" i="40"/>
  <c r="L156" i="40" s="1"/>
  <c r="AG156" i="40"/>
  <c r="AJ206" i="40"/>
  <c r="AI206" i="40"/>
  <c r="AG130" i="40"/>
  <c r="K130" i="40"/>
  <c r="L130" i="40" s="1"/>
  <c r="AG166" i="40"/>
  <c r="K166" i="40"/>
  <c r="L166" i="40" s="1"/>
  <c r="AG146" i="40"/>
  <c r="K146" i="40"/>
  <c r="L146" i="40" s="1"/>
  <c r="AG87" i="40"/>
  <c r="K87" i="40"/>
  <c r="L87" i="40" s="1"/>
  <c r="AG69" i="40"/>
  <c r="K69" i="40"/>
  <c r="L69" i="40" s="1"/>
  <c r="AG188" i="40"/>
  <c r="K188" i="40"/>
  <c r="L188" i="40" s="1"/>
  <c r="AG211" i="40"/>
  <c r="K211" i="40"/>
  <c r="L211" i="40" s="1"/>
  <c r="AJ199" i="40"/>
  <c r="AG155" i="40"/>
  <c r="K155" i="40"/>
  <c r="L155" i="40" s="1"/>
  <c r="AG96" i="40"/>
  <c r="K96" i="40"/>
  <c r="L96" i="40" s="1"/>
  <c r="AG72" i="40"/>
  <c r="K72" i="40"/>
  <c r="L72" i="40" s="1"/>
  <c r="AG124" i="40"/>
  <c r="K124" i="40"/>
  <c r="L124" i="40" s="1"/>
  <c r="AG112" i="40"/>
  <c r="K112" i="40"/>
  <c r="L112" i="40" s="1"/>
  <c r="AG197" i="40"/>
  <c r="K197" i="40"/>
  <c r="L197" i="40" s="1"/>
  <c r="AG161" i="40"/>
  <c r="K161" i="40"/>
  <c r="L161" i="40" s="1"/>
  <c r="K153" i="40"/>
  <c r="L153" i="40" s="1"/>
  <c r="AG153" i="40"/>
  <c r="K187" i="40"/>
  <c r="L187" i="40" s="1"/>
  <c r="AG187" i="40"/>
  <c r="AG106" i="40"/>
  <c r="K106" i="40"/>
  <c r="L106" i="40" s="1"/>
  <c r="AG138" i="40"/>
  <c r="K138" i="40"/>
  <c r="L138" i="40" s="1"/>
  <c r="AG122" i="40"/>
  <c r="K122" i="40"/>
  <c r="L122" i="40" s="1"/>
  <c r="AJ104" i="40"/>
  <c r="AG67" i="40"/>
  <c r="K67" i="40"/>
  <c r="L67" i="40" s="1"/>
  <c r="AJ159" i="40"/>
  <c r="AG88" i="40"/>
  <c r="K88" i="40"/>
  <c r="L88" i="40" s="1"/>
  <c r="K60" i="40"/>
  <c r="L60" i="40" s="1"/>
  <c r="AG60" i="40"/>
  <c r="AG212" i="40"/>
  <c r="K212" i="40"/>
  <c r="L212" i="40" s="1"/>
  <c r="AJ126" i="40"/>
  <c r="AG158" i="40"/>
  <c r="K158" i="40"/>
  <c r="L158" i="40" s="1"/>
  <c r="AG139" i="40"/>
  <c r="K139" i="40"/>
  <c r="L139" i="40" s="1"/>
  <c r="AG84" i="40"/>
  <c r="K84" i="40"/>
  <c r="L84" i="40" s="1"/>
  <c r="AG118" i="40"/>
  <c r="K118" i="40"/>
  <c r="L118" i="40" s="1"/>
  <c r="AG201" i="40"/>
  <c r="K201" i="40"/>
  <c r="L201" i="40" s="1"/>
  <c r="AG193" i="40"/>
  <c r="K193" i="40"/>
  <c r="L193" i="40" s="1"/>
  <c r="AJ189" i="40"/>
  <c r="AG184" i="40"/>
  <c r="K184" i="40"/>
  <c r="L184" i="40" s="1"/>
  <c r="AG168" i="40"/>
  <c r="K168" i="40"/>
  <c r="L168" i="40" s="1"/>
  <c r="AG144" i="40"/>
  <c r="K144" i="40"/>
  <c r="L144" i="40" s="1"/>
  <c r="AG79" i="40"/>
  <c r="K79" i="40"/>
  <c r="L79" i="40" s="1"/>
  <c r="AJ65" i="40"/>
  <c r="AJ135" i="40"/>
  <c r="K127" i="40"/>
  <c r="L127" i="40" s="1"/>
  <c r="AG127" i="40"/>
  <c r="AG119" i="40"/>
  <c r="K119" i="40"/>
  <c r="L119" i="40" s="1"/>
  <c r="AG111" i="40"/>
  <c r="K111" i="40"/>
  <c r="L111" i="40" s="1"/>
  <c r="AJ107" i="40"/>
  <c r="AG191" i="40"/>
  <c r="K191" i="40"/>
  <c r="L191" i="40" s="1"/>
  <c r="AG200" i="40"/>
  <c r="K200" i="40"/>
  <c r="L200" i="40" s="1"/>
  <c r="K150" i="40"/>
  <c r="L150" i="40" s="1"/>
  <c r="AG150" i="40"/>
  <c r="AG77" i="40"/>
  <c r="K77" i="40"/>
  <c r="L77" i="40" s="1"/>
  <c r="AG209" i="40"/>
  <c r="K209" i="40"/>
  <c r="L209" i="40" s="1"/>
  <c r="AJ205" i="40"/>
  <c r="AG181" i="40"/>
  <c r="K181" i="40"/>
  <c r="L181" i="40" s="1"/>
  <c r="AG173" i="40"/>
  <c r="K173" i="40"/>
  <c r="L173" i="40" s="1"/>
  <c r="AG98" i="40"/>
  <c r="K98" i="40"/>
  <c r="L98" i="40" s="1"/>
  <c r="AG90" i="40"/>
  <c r="K90" i="40"/>
  <c r="L90" i="40" s="1"/>
  <c r="AG82" i="40"/>
  <c r="K82" i="40"/>
  <c r="L82" i="40" s="1"/>
  <c r="AG74" i="40"/>
  <c r="K74" i="40"/>
  <c r="L74" i="40" s="1"/>
  <c r="AG66" i="40"/>
  <c r="K66" i="40"/>
  <c r="L66" i="40" s="1"/>
  <c r="AJ62" i="40"/>
  <c r="AG128" i="40"/>
  <c r="K128" i="40"/>
  <c r="L128" i="40" s="1"/>
  <c r="AG114" i="40"/>
  <c r="K114" i="40"/>
  <c r="L114" i="40" s="1"/>
  <c r="AG182" i="40"/>
  <c r="K182" i="40"/>
  <c r="L182" i="40" s="1"/>
  <c r="AG148" i="40"/>
  <c r="K148" i="40"/>
  <c r="L148" i="40" s="1"/>
  <c r="AG100" i="40"/>
  <c r="K100" i="40"/>
  <c r="L100" i="40" s="1"/>
  <c r="AG80" i="40"/>
  <c r="K80" i="40"/>
  <c r="L80" i="40" s="1"/>
  <c r="AG190" i="40"/>
  <c r="K190" i="40"/>
  <c r="L190" i="40" s="1"/>
  <c r="AG174" i="40"/>
  <c r="K174" i="40"/>
  <c r="L174" i="40" s="1"/>
  <c r="K154" i="40"/>
  <c r="L154" i="40" s="1"/>
  <c r="AG154" i="40"/>
  <c r="AG83" i="40"/>
  <c r="K83" i="40"/>
  <c r="L83" i="40" s="1"/>
  <c r="AG208" i="40"/>
  <c r="K208" i="40"/>
  <c r="L208" i="40" s="1"/>
  <c r="AG186" i="40"/>
  <c r="K186" i="40"/>
  <c r="L186" i="40" s="1"/>
  <c r="AG152" i="40"/>
  <c r="K152" i="40"/>
  <c r="L152" i="40" s="1"/>
  <c r="K91" i="40"/>
  <c r="L91" i="40" s="1"/>
  <c r="AG91" i="40"/>
  <c r="AG71" i="40"/>
  <c r="K71" i="40"/>
  <c r="L71" i="40" s="1"/>
  <c r="AG137" i="40"/>
  <c r="K137" i="40"/>
  <c r="L137" i="40" s="1"/>
  <c r="AG129" i="40"/>
  <c r="K129" i="40"/>
  <c r="L129" i="40" s="1"/>
  <c r="K121" i="40"/>
  <c r="L121" i="40" s="1"/>
  <c r="AG121" i="40"/>
  <c r="K113" i="40"/>
  <c r="L113" i="40" s="1"/>
  <c r="AG113" i="40"/>
  <c r="AG105" i="40"/>
  <c r="K105" i="40"/>
  <c r="L105" i="40" s="1"/>
  <c r="K167" i="40"/>
  <c r="L167" i="40" s="1"/>
  <c r="AG167" i="40"/>
  <c r="AJ140" i="40"/>
  <c r="AJ61" i="40"/>
  <c r="AM61" i="40" s="1"/>
  <c r="I48" i="28"/>
  <c r="J48" i="28" s="1"/>
  <c r="I112" i="28"/>
  <c r="J112" i="28" s="1"/>
  <c r="I30" i="28"/>
  <c r="J30" i="28" s="1"/>
  <c r="I126" i="28"/>
  <c r="J126" i="28" s="1"/>
  <c r="I63" i="28"/>
  <c r="J63" i="28" s="1"/>
  <c r="I33" i="28"/>
  <c r="J33" i="28" s="1"/>
  <c r="I97" i="28"/>
  <c r="J97" i="28" s="1"/>
  <c r="I161" i="28"/>
  <c r="J161" i="28" s="1"/>
  <c r="I87" i="28"/>
  <c r="J87" i="28" s="1"/>
  <c r="I52" i="28"/>
  <c r="J52" i="28" s="1"/>
  <c r="I116" i="28"/>
  <c r="J116" i="28" s="1"/>
  <c r="I34" i="28"/>
  <c r="J34" i="28" s="1"/>
  <c r="I134" i="28"/>
  <c r="J134" i="28" s="1"/>
  <c r="I71" i="28"/>
  <c r="J71" i="28" s="1"/>
  <c r="I37" i="28"/>
  <c r="J37" i="28" s="1"/>
  <c r="I101" i="28"/>
  <c r="J101" i="28" s="1"/>
  <c r="I165" i="28"/>
  <c r="J165" i="28" s="1"/>
  <c r="I95" i="28"/>
  <c r="J95" i="28" s="1"/>
  <c r="I40" i="28"/>
  <c r="J40" i="28" s="1"/>
  <c r="I104" i="28"/>
  <c r="J104" i="28" s="1"/>
  <c r="I22" i="28"/>
  <c r="J22" i="28" s="1"/>
  <c r="I110" i="28"/>
  <c r="J110" i="28" s="1"/>
  <c r="I55" i="28"/>
  <c r="J55" i="28" s="1"/>
  <c r="I25" i="28"/>
  <c r="J25" i="28" s="1"/>
  <c r="I89" i="28"/>
  <c r="J89" i="28" s="1"/>
  <c r="I153" i="28"/>
  <c r="J153" i="28" s="1"/>
  <c r="I67" i="28"/>
  <c r="J67" i="28" s="1"/>
  <c r="I28" i="28"/>
  <c r="J28" i="28" s="1"/>
  <c r="I92" i="28"/>
  <c r="J92" i="28" s="1"/>
  <c r="I156" i="28"/>
  <c r="J156" i="28" s="1"/>
  <c r="I82" i="28"/>
  <c r="J82" i="28" s="1"/>
  <c r="I43" i="28"/>
  <c r="J43" i="28" s="1"/>
  <c r="I109" i="28"/>
  <c r="J109" i="28" s="1"/>
  <c r="I61" i="28"/>
  <c r="J61" i="28" s="1"/>
  <c r="I151" i="28"/>
  <c r="J151" i="28" s="1"/>
  <c r="I29" i="28"/>
  <c r="J29" i="28" s="1"/>
  <c r="I64" i="28"/>
  <c r="J64" i="28" s="1"/>
  <c r="I128" i="28"/>
  <c r="J128" i="28" s="1"/>
  <c r="I46" i="28"/>
  <c r="J46" i="28" s="1"/>
  <c r="I158" i="28"/>
  <c r="J158" i="28" s="1"/>
  <c r="I91" i="28"/>
  <c r="J91" i="28" s="1"/>
  <c r="I49" i="28"/>
  <c r="J49" i="28" s="1"/>
  <c r="I113" i="28"/>
  <c r="J113" i="28" s="1"/>
  <c r="I86" i="28"/>
  <c r="J86" i="28" s="1"/>
  <c r="I119" i="28"/>
  <c r="J119" i="28" s="1"/>
  <c r="I68" i="28"/>
  <c r="J68" i="28" s="1"/>
  <c r="I132" i="28"/>
  <c r="J132" i="28" s="1"/>
  <c r="I50" i="28"/>
  <c r="J50" i="28" s="1"/>
  <c r="I162" i="28"/>
  <c r="J162" i="28" s="1"/>
  <c r="I99" i="28"/>
  <c r="J99" i="28" s="1"/>
  <c r="I53" i="28"/>
  <c r="J53" i="28" s="1"/>
  <c r="I117" i="28"/>
  <c r="J117" i="28" s="1"/>
  <c r="I94" i="28"/>
  <c r="J94" i="28" s="1"/>
  <c r="I127" i="28"/>
  <c r="J127" i="28" s="1"/>
  <c r="I56" i="28"/>
  <c r="J56" i="28" s="1"/>
  <c r="I120" i="28"/>
  <c r="J120" i="28" s="1"/>
  <c r="I38" i="28"/>
  <c r="J38" i="28" s="1"/>
  <c r="I142" i="28"/>
  <c r="J142" i="28" s="1"/>
  <c r="I75" i="28"/>
  <c r="J75" i="28" s="1"/>
  <c r="I41" i="28"/>
  <c r="J41" i="28" s="1"/>
  <c r="I105" i="28"/>
  <c r="J105" i="28" s="1"/>
  <c r="I66" i="28"/>
  <c r="J66" i="28" s="1"/>
  <c r="I103" i="28"/>
  <c r="J103" i="28" s="1"/>
  <c r="I44" i="28"/>
  <c r="J44" i="28" s="1"/>
  <c r="I108" i="28"/>
  <c r="J108" i="28" s="1"/>
  <c r="I26" i="28"/>
  <c r="J26" i="28" s="1"/>
  <c r="I118" i="28"/>
  <c r="J118" i="28" s="1"/>
  <c r="I59" i="28"/>
  <c r="J59" i="28" s="1"/>
  <c r="I78" i="28"/>
  <c r="J78" i="28" s="1"/>
  <c r="I125" i="28"/>
  <c r="J125" i="28" s="1"/>
  <c r="I77" i="28"/>
  <c r="J77" i="28" s="1"/>
  <c r="I93" i="28"/>
  <c r="J93" i="28" s="1"/>
  <c r="O14" i="28"/>
  <c r="Q14" i="28" s="1"/>
  <c r="O19" i="28"/>
  <c r="Q19" i="28" s="1"/>
  <c r="O17" i="28"/>
  <c r="Q17" i="28" s="1"/>
  <c r="O11" i="28"/>
  <c r="Q11" i="28" s="1"/>
  <c r="O18" i="28"/>
  <c r="Q18" i="28" s="1"/>
  <c r="I80" i="28"/>
  <c r="J80" i="28" s="1"/>
  <c r="I144" i="28"/>
  <c r="J144" i="28" s="1"/>
  <c r="I62" i="28"/>
  <c r="J62" i="28" s="1"/>
  <c r="I31" i="28"/>
  <c r="J31" i="28" s="1"/>
  <c r="I123" i="28"/>
  <c r="J123" i="28" s="1"/>
  <c r="I65" i="28"/>
  <c r="J65" i="28" s="1"/>
  <c r="I129" i="28"/>
  <c r="J129" i="28" s="1"/>
  <c r="I114" i="28"/>
  <c r="J114" i="28" s="1"/>
  <c r="I147" i="28"/>
  <c r="J147" i="28" s="1"/>
  <c r="I84" i="28"/>
  <c r="J84" i="28" s="1"/>
  <c r="I148" i="28"/>
  <c r="J148" i="28" s="1"/>
  <c r="I70" i="28"/>
  <c r="J70" i="28" s="1"/>
  <c r="I35" i="28"/>
  <c r="J35" i="28" s="1"/>
  <c r="I135" i="28"/>
  <c r="J135" i="28" s="1"/>
  <c r="I69" i="28"/>
  <c r="J69" i="28" s="1"/>
  <c r="I133" i="28"/>
  <c r="J133" i="28" s="1"/>
  <c r="I122" i="28"/>
  <c r="J122" i="28" s="1"/>
  <c r="I155" i="28"/>
  <c r="J155" i="28" s="1"/>
  <c r="I72" i="28"/>
  <c r="J72" i="28" s="1"/>
  <c r="I136" i="28"/>
  <c r="J136" i="28" s="1"/>
  <c r="I54" i="28"/>
  <c r="J54" i="28" s="1"/>
  <c r="I23" i="28"/>
  <c r="J23" i="28" s="1"/>
  <c r="I107" i="28"/>
  <c r="J107" i="28" s="1"/>
  <c r="I57" i="28"/>
  <c r="J57" i="28" s="1"/>
  <c r="I121" i="28"/>
  <c r="J121" i="28" s="1"/>
  <c r="I102" i="28"/>
  <c r="J102" i="28" s="1"/>
  <c r="I131" i="28"/>
  <c r="J131" i="28" s="1"/>
  <c r="I60" i="28"/>
  <c r="J60" i="28" s="1"/>
  <c r="I124" i="28"/>
  <c r="J124" i="28" s="1"/>
  <c r="I42" i="28"/>
  <c r="J42" i="28" s="1"/>
  <c r="I150" i="28"/>
  <c r="J150" i="28" s="1"/>
  <c r="I83" i="28"/>
  <c r="J83" i="28" s="1"/>
  <c r="I111" i="28"/>
  <c r="J111" i="28" s="1"/>
  <c r="I106" i="28"/>
  <c r="J106" i="28" s="1"/>
  <c r="I141" i="28"/>
  <c r="J141" i="28" s="1"/>
  <c r="I157" i="28"/>
  <c r="J157" i="28" s="1"/>
  <c r="I32" i="28"/>
  <c r="J32" i="28" s="1"/>
  <c r="I96" i="28"/>
  <c r="J96" i="28" s="1"/>
  <c r="I160" i="28"/>
  <c r="J160" i="28" s="1"/>
  <c r="I90" i="28"/>
  <c r="J90" i="28" s="1"/>
  <c r="I47" i="28"/>
  <c r="J47" i="28" s="1"/>
  <c r="I159" i="28"/>
  <c r="J159" i="28" s="1"/>
  <c r="I81" i="28"/>
  <c r="J81" i="28" s="1"/>
  <c r="I145" i="28"/>
  <c r="J145" i="28" s="1"/>
  <c r="I146" i="28"/>
  <c r="J146" i="28" s="1"/>
  <c r="I36" i="28"/>
  <c r="J36" i="28" s="1"/>
  <c r="I100" i="28"/>
  <c r="J100" i="28" s="1"/>
  <c r="I164" i="28"/>
  <c r="J164" i="28" s="1"/>
  <c r="I98" i="28"/>
  <c r="J98" i="28" s="1"/>
  <c r="I51" i="28"/>
  <c r="J51" i="28" s="1"/>
  <c r="I21" i="28"/>
  <c r="J21" i="28" s="1"/>
  <c r="I85" i="28"/>
  <c r="J85" i="28" s="1"/>
  <c r="I149" i="28"/>
  <c r="J149" i="28" s="1"/>
  <c r="I154" i="28"/>
  <c r="J154" i="28" s="1"/>
  <c r="I24" i="28"/>
  <c r="J24" i="28" s="1"/>
  <c r="I88" i="28"/>
  <c r="J88" i="28" s="1"/>
  <c r="I152" i="28"/>
  <c r="J152" i="28" s="1"/>
  <c r="I74" i="28"/>
  <c r="J74" i="28" s="1"/>
  <c r="I39" i="28"/>
  <c r="J39" i="28" s="1"/>
  <c r="I143" i="28"/>
  <c r="J143" i="28" s="1"/>
  <c r="I73" i="28"/>
  <c r="J73" i="28" s="1"/>
  <c r="I137" i="28"/>
  <c r="J137" i="28" s="1"/>
  <c r="I130" i="28"/>
  <c r="J130" i="28" s="1"/>
  <c r="I163" i="28"/>
  <c r="J163" i="28" s="1"/>
  <c r="I76" i="28"/>
  <c r="J76" i="28" s="1"/>
  <c r="I140" i="28"/>
  <c r="J140" i="28" s="1"/>
  <c r="I58" i="28"/>
  <c r="J58" i="28" s="1"/>
  <c r="I27" i="28"/>
  <c r="J27" i="28" s="1"/>
  <c r="I45" i="28"/>
  <c r="J45" i="28" s="1"/>
  <c r="I115" i="28"/>
  <c r="J115" i="28" s="1"/>
  <c r="I139" i="28"/>
  <c r="J139" i="28" s="1"/>
  <c r="I138" i="28"/>
  <c r="J138" i="28" s="1"/>
  <c r="I79" i="28"/>
  <c r="J79" i="28" s="1"/>
  <c r="O16" i="28"/>
  <c r="Q16" i="28" s="1"/>
  <c r="O15" i="28"/>
  <c r="Q15" i="28" s="1"/>
  <c r="O12" i="28"/>
  <c r="Q12" i="28" s="1"/>
  <c r="O13" i="28"/>
  <c r="Q13" i="28" s="1"/>
  <c r="O20" i="28"/>
  <c r="Q20" i="28" s="1"/>
  <c r="AI62" i="40" l="1"/>
  <c r="AI205" i="40"/>
  <c r="AI107" i="40"/>
  <c r="AI65" i="40"/>
  <c r="AH204" i="40"/>
  <c r="AK204" i="40" s="1"/>
  <c r="AN204" i="40" s="1"/>
  <c r="AH140" i="40"/>
  <c r="AI199" i="40"/>
  <c r="AI142" i="40"/>
  <c r="AI141" i="40"/>
  <c r="AI132" i="40"/>
  <c r="AI195" i="40"/>
  <c r="AI189" i="40"/>
  <c r="AI145" i="40"/>
  <c r="AI63" i="40"/>
  <c r="AI171" i="40"/>
  <c r="AI61" i="40"/>
  <c r="AI135" i="40"/>
  <c r="AI126" i="40"/>
  <c r="AI159" i="40"/>
  <c r="AI104" i="40"/>
  <c r="AI204" i="40"/>
  <c r="AI172" i="40"/>
  <c r="AI202" i="40"/>
  <c r="AI203" i="40"/>
  <c r="AI165" i="40"/>
  <c r="AA143" i="40"/>
  <c r="AB143" i="40" s="1"/>
  <c r="AH143" i="40"/>
  <c r="AK143" i="40" s="1"/>
  <c r="AN143" i="40" s="1"/>
  <c r="AA117" i="40"/>
  <c r="AB117" i="40" s="1"/>
  <c r="AH117" i="40"/>
  <c r="AK117" i="40" s="1"/>
  <c r="AN117" i="40" s="1"/>
  <c r="AA91" i="40"/>
  <c r="AB91" i="40" s="1"/>
  <c r="AH91" i="40"/>
  <c r="AK91" i="40" s="1"/>
  <c r="AN91" i="40" s="1"/>
  <c r="AA122" i="40"/>
  <c r="AB122" i="40" s="1"/>
  <c r="AH122" i="40"/>
  <c r="AK122" i="40" s="1"/>
  <c r="AN122" i="40" s="1"/>
  <c r="AA164" i="40"/>
  <c r="AB164" i="40" s="1"/>
  <c r="AH164" i="40"/>
  <c r="AK164" i="40" s="1"/>
  <c r="AN164" i="40" s="1"/>
  <c r="AA80" i="40"/>
  <c r="AB80" i="40" s="1"/>
  <c r="AH80" i="40"/>
  <c r="AK80" i="40" s="1"/>
  <c r="AN80" i="40" s="1"/>
  <c r="AA170" i="40"/>
  <c r="AB170" i="40" s="1"/>
  <c r="AH170" i="40"/>
  <c r="AK170" i="40" s="1"/>
  <c r="AN170" i="40" s="1"/>
  <c r="AA136" i="40"/>
  <c r="AB136" i="40" s="1"/>
  <c r="AH136" i="40"/>
  <c r="AK136" i="40" s="1"/>
  <c r="AN136" i="40" s="1"/>
  <c r="AA90" i="40"/>
  <c r="AB90" i="40" s="1"/>
  <c r="AH90" i="40"/>
  <c r="AK90" i="40" s="1"/>
  <c r="AN90" i="40" s="1"/>
  <c r="AA169" i="40"/>
  <c r="AB169" i="40" s="1"/>
  <c r="AH169" i="40"/>
  <c r="AK169" i="40" s="1"/>
  <c r="AN169" i="40" s="1"/>
  <c r="AA201" i="40"/>
  <c r="AB201" i="40" s="1"/>
  <c r="AH201" i="40"/>
  <c r="AK201" i="40" s="1"/>
  <c r="AN201" i="40" s="1"/>
  <c r="AA200" i="40"/>
  <c r="AB200" i="40" s="1"/>
  <c r="AH200" i="40"/>
  <c r="AK200" i="40" s="1"/>
  <c r="AN200" i="40" s="1"/>
  <c r="AA147" i="40"/>
  <c r="AB147" i="40" s="1"/>
  <c r="AH147" i="40"/>
  <c r="AK147" i="40" s="1"/>
  <c r="AN147" i="40" s="1"/>
  <c r="AA115" i="40"/>
  <c r="AB115" i="40" s="1"/>
  <c r="AH115" i="40"/>
  <c r="AK115" i="40" s="1"/>
  <c r="AN115" i="40" s="1"/>
  <c r="AA92" i="40"/>
  <c r="AB92" i="40" s="1"/>
  <c r="AH92" i="40"/>
  <c r="AK92" i="40" s="1"/>
  <c r="AN92" i="40" s="1"/>
  <c r="AA102" i="40"/>
  <c r="AB102" i="40" s="1"/>
  <c r="AH102" i="40"/>
  <c r="AK102" i="40" s="1"/>
  <c r="AN102" i="40" s="1"/>
  <c r="AA178" i="40"/>
  <c r="AB178" i="40" s="1"/>
  <c r="AH178" i="40"/>
  <c r="AK178" i="40" s="1"/>
  <c r="AN178" i="40" s="1"/>
  <c r="AA85" i="40"/>
  <c r="AB85" i="40" s="1"/>
  <c r="AH85" i="40"/>
  <c r="AK85" i="40" s="1"/>
  <c r="AN85" i="40" s="1"/>
  <c r="AA166" i="40"/>
  <c r="AB166" i="40" s="1"/>
  <c r="AH166" i="40"/>
  <c r="AK166" i="40" s="1"/>
  <c r="AN166" i="40" s="1"/>
  <c r="AA139" i="40"/>
  <c r="AB139" i="40" s="1"/>
  <c r="AH139" i="40"/>
  <c r="AK139" i="40" s="1"/>
  <c r="AN139" i="40" s="1"/>
  <c r="AA212" i="40"/>
  <c r="AB212" i="40" s="1"/>
  <c r="AH212" i="40"/>
  <c r="AK212" i="40" s="1"/>
  <c r="AN212" i="40" s="1"/>
  <c r="AA207" i="40"/>
  <c r="AB207" i="40" s="1"/>
  <c r="AH207" i="40"/>
  <c r="AK207" i="40" s="1"/>
  <c r="AN207" i="40" s="1"/>
  <c r="AA129" i="40"/>
  <c r="AB129" i="40" s="1"/>
  <c r="AH129" i="40"/>
  <c r="AK129" i="40" s="1"/>
  <c r="AN129" i="40" s="1"/>
  <c r="AA162" i="40"/>
  <c r="AB162" i="40" s="1"/>
  <c r="AH162" i="40"/>
  <c r="AK162" i="40" s="1"/>
  <c r="AN162" i="40" s="1"/>
  <c r="AA154" i="40"/>
  <c r="AB154" i="40" s="1"/>
  <c r="AH154" i="40"/>
  <c r="AK154" i="40" s="1"/>
  <c r="AN154" i="40" s="1"/>
  <c r="AA68" i="40"/>
  <c r="AB68" i="40" s="1"/>
  <c r="AH68" i="40"/>
  <c r="AK68" i="40" s="1"/>
  <c r="AN68" i="40" s="1"/>
  <c r="AA182" i="40"/>
  <c r="AB182" i="40" s="1"/>
  <c r="AH182" i="40"/>
  <c r="AK182" i="40" s="1"/>
  <c r="AN182" i="40" s="1"/>
  <c r="AA149" i="40"/>
  <c r="AB149" i="40" s="1"/>
  <c r="AH149" i="40"/>
  <c r="AK149" i="40" s="1"/>
  <c r="AN149" i="40" s="1"/>
  <c r="AA112" i="40"/>
  <c r="AB112" i="40" s="1"/>
  <c r="AH112" i="40"/>
  <c r="AK112" i="40" s="1"/>
  <c r="AN112" i="40" s="1"/>
  <c r="AA127" i="40"/>
  <c r="AB127" i="40" s="1"/>
  <c r="AH127" i="40"/>
  <c r="AK127" i="40" s="1"/>
  <c r="AN127" i="40" s="1"/>
  <c r="AA79" i="40"/>
  <c r="AB79" i="40" s="1"/>
  <c r="AH79" i="40"/>
  <c r="AK79" i="40" s="1"/>
  <c r="AN79" i="40" s="1"/>
  <c r="AA89" i="40"/>
  <c r="AB89" i="40" s="1"/>
  <c r="AH89" i="40"/>
  <c r="AK89" i="40" s="1"/>
  <c r="AN89" i="40" s="1"/>
  <c r="AA167" i="40"/>
  <c r="AB167" i="40" s="1"/>
  <c r="AH167" i="40"/>
  <c r="AK167" i="40" s="1"/>
  <c r="AN167" i="40" s="1"/>
  <c r="AA125" i="40"/>
  <c r="AB125" i="40" s="1"/>
  <c r="AH125" i="40"/>
  <c r="AK125" i="40" s="1"/>
  <c r="AN125" i="40" s="1"/>
  <c r="AA152" i="40"/>
  <c r="AB152" i="40" s="1"/>
  <c r="AH152" i="40"/>
  <c r="AK152" i="40" s="1"/>
  <c r="AN152" i="40" s="1"/>
  <c r="AA138" i="40"/>
  <c r="AB138" i="40" s="1"/>
  <c r="AH138" i="40"/>
  <c r="AK138" i="40" s="1"/>
  <c r="AN138" i="40" s="1"/>
  <c r="AA180" i="40"/>
  <c r="AB180" i="40" s="1"/>
  <c r="AH180" i="40"/>
  <c r="AK180" i="40" s="1"/>
  <c r="AN180" i="40" s="1"/>
  <c r="AA100" i="40"/>
  <c r="AB100" i="40" s="1"/>
  <c r="AH100" i="40"/>
  <c r="AK100" i="40" s="1"/>
  <c r="AN100" i="40" s="1"/>
  <c r="AA210" i="40"/>
  <c r="AB210" i="40" s="1"/>
  <c r="AH210" i="40"/>
  <c r="AK210" i="40" s="1"/>
  <c r="AN210" i="40" s="1"/>
  <c r="AA66" i="40"/>
  <c r="AB66" i="40" s="1"/>
  <c r="AH66" i="40"/>
  <c r="AK66" i="40" s="1"/>
  <c r="AN66" i="40" s="1"/>
  <c r="AA98" i="40"/>
  <c r="AB98" i="40" s="1"/>
  <c r="AH98" i="40"/>
  <c r="AK98" i="40" s="1"/>
  <c r="AN98" i="40" s="1"/>
  <c r="AA177" i="40"/>
  <c r="AB177" i="40" s="1"/>
  <c r="AH177" i="40"/>
  <c r="AK177" i="40" s="1"/>
  <c r="AN177" i="40" s="1"/>
  <c r="AA209" i="40"/>
  <c r="AB209" i="40" s="1"/>
  <c r="AH209" i="40"/>
  <c r="AK209" i="40" s="1"/>
  <c r="AN209" i="40" s="1"/>
  <c r="AA118" i="40"/>
  <c r="AB118" i="40" s="1"/>
  <c r="AH118" i="40"/>
  <c r="AK118" i="40" s="1"/>
  <c r="AN118" i="40" s="1"/>
  <c r="AA191" i="40"/>
  <c r="AB191" i="40" s="1"/>
  <c r="AH191" i="40"/>
  <c r="AK191" i="40" s="1"/>
  <c r="AN191" i="40" s="1"/>
  <c r="AA123" i="40"/>
  <c r="AB123" i="40" s="1"/>
  <c r="AH123" i="40"/>
  <c r="AK123" i="40" s="1"/>
  <c r="AN123" i="40" s="1"/>
  <c r="AA128" i="40"/>
  <c r="AB128" i="40" s="1"/>
  <c r="AH128" i="40"/>
  <c r="AK128" i="40" s="1"/>
  <c r="AN128" i="40" s="1"/>
  <c r="AA157" i="40"/>
  <c r="AB157" i="40" s="1"/>
  <c r="AH157" i="40"/>
  <c r="AK157" i="40" s="1"/>
  <c r="AN157" i="40" s="1"/>
  <c r="AA124" i="40"/>
  <c r="AB124" i="40" s="1"/>
  <c r="AH124" i="40"/>
  <c r="AK124" i="40" s="1"/>
  <c r="AN124" i="40" s="1"/>
  <c r="AA111" i="40"/>
  <c r="AB111" i="40" s="1"/>
  <c r="AH111" i="40"/>
  <c r="AK111" i="40" s="1"/>
  <c r="AN111" i="40" s="1"/>
  <c r="AA134" i="40"/>
  <c r="AB134" i="40" s="1"/>
  <c r="AH134" i="40"/>
  <c r="AK134" i="40" s="1"/>
  <c r="AN134" i="40" s="1"/>
  <c r="AA194" i="40"/>
  <c r="AB194" i="40" s="1"/>
  <c r="AH194" i="40"/>
  <c r="AK194" i="40" s="1"/>
  <c r="AN194" i="40" s="1"/>
  <c r="AA60" i="40"/>
  <c r="AB60" i="40" s="1"/>
  <c r="AH60" i="40"/>
  <c r="AI60" i="40" s="1"/>
  <c r="AA105" i="40"/>
  <c r="AB105" i="40" s="1"/>
  <c r="AH105" i="40"/>
  <c r="AK105" i="40" s="1"/>
  <c r="AN105" i="40" s="1"/>
  <c r="AA137" i="40"/>
  <c r="AB137" i="40" s="1"/>
  <c r="AH137" i="40"/>
  <c r="AK137" i="40" s="1"/>
  <c r="AN137" i="40" s="1"/>
  <c r="AA198" i="40"/>
  <c r="AB198" i="40" s="1"/>
  <c r="AH198" i="40"/>
  <c r="AK198" i="40" s="1"/>
  <c r="AN198" i="40" s="1"/>
  <c r="AA174" i="40"/>
  <c r="AB174" i="40" s="1"/>
  <c r="AH174" i="40"/>
  <c r="AK174" i="40" s="1"/>
  <c r="AN174" i="40" s="1"/>
  <c r="AA151" i="40"/>
  <c r="AB151" i="40" s="1"/>
  <c r="AH151" i="40"/>
  <c r="AK151" i="40" s="1"/>
  <c r="AN151" i="40" s="1"/>
  <c r="AA114" i="40"/>
  <c r="AB114" i="40" s="1"/>
  <c r="AH114" i="40"/>
  <c r="AK114" i="40" s="1"/>
  <c r="AN114" i="40" s="1"/>
  <c r="AA181" i="40"/>
  <c r="AB181" i="40" s="1"/>
  <c r="AH181" i="40"/>
  <c r="AK181" i="40" s="1"/>
  <c r="AN181" i="40" s="1"/>
  <c r="AA72" i="40"/>
  <c r="AB72" i="40" s="1"/>
  <c r="AH72" i="40"/>
  <c r="AK72" i="40" s="1"/>
  <c r="AN72" i="40" s="1"/>
  <c r="AA69" i="40"/>
  <c r="AB69" i="40" s="1"/>
  <c r="AH69" i="40"/>
  <c r="AK69" i="40" s="1"/>
  <c r="AN69" i="40" s="1"/>
  <c r="AA168" i="40"/>
  <c r="AB168" i="40" s="1"/>
  <c r="AH168" i="40"/>
  <c r="AK168" i="40" s="1"/>
  <c r="AN168" i="40" s="1"/>
  <c r="AA176" i="40"/>
  <c r="AB176" i="40" s="1"/>
  <c r="AH176" i="40"/>
  <c r="AK176" i="40" s="1"/>
  <c r="AN176" i="40" s="1"/>
  <c r="AA67" i="40"/>
  <c r="AB67" i="40" s="1"/>
  <c r="AH67" i="40"/>
  <c r="AK67" i="40" s="1"/>
  <c r="AN67" i="40" s="1"/>
  <c r="AA133" i="40"/>
  <c r="AB133" i="40" s="1"/>
  <c r="AH133" i="40"/>
  <c r="AK133" i="40" s="1"/>
  <c r="AN133" i="40" s="1"/>
  <c r="AA186" i="40"/>
  <c r="AB186" i="40" s="1"/>
  <c r="AH186" i="40"/>
  <c r="AK186" i="40" s="1"/>
  <c r="AN186" i="40" s="1"/>
  <c r="AA73" i="40"/>
  <c r="AB73" i="40" s="1"/>
  <c r="AH73" i="40"/>
  <c r="AK73" i="40" s="1"/>
  <c r="AN73" i="40" s="1"/>
  <c r="AA196" i="40"/>
  <c r="AB196" i="40" s="1"/>
  <c r="AH196" i="40"/>
  <c r="AK196" i="40" s="1"/>
  <c r="AN196" i="40" s="1"/>
  <c r="AA187" i="40"/>
  <c r="AB187" i="40" s="1"/>
  <c r="AH187" i="40"/>
  <c r="AK187" i="40" s="1"/>
  <c r="AN187" i="40" s="1"/>
  <c r="AA110" i="40"/>
  <c r="AB110" i="40" s="1"/>
  <c r="AH110" i="40"/>
  <c r="AK110" i="40" s="1"/>
  <c r="AN110" i="40" s="1"/>
  <c r="AA74" i="40"/>
  <c r="AB74" i="40" s="1"/>
  <c r="AH74" i="40"/>
  <c r="AK74" i="40" s="1"/>
  <c r="AN74" i="40" s="1"/>
  <c r="AA153" i="40"/>
  <c r="AB153" i="40" s="1"/>
  <c r="AH153" i="40"/>
  <c r="AK153" i="40" s="1"/>
  <c r="AN153" i="40" s="1"/>
  <c r="AA185" i="40"/>
  <c r="AB185" i="40" s="1"/>
  <c r="AH185" i="40"/>
  <c r="AK185" i="40" s="1"/>
  <c r="AN185" i="40" s="1"/>
  <c r="AA77" i="40"/>
  <c r="AB77" i="40" s="1"/>
  <c r="AH77" i="40"/>
  <c r="AK77" i="40" s="1"/>
  <c r="AN77" i="40" s="1"/>
  <c r="AA64" i="40"/>
  <c r="AB64" i="40" s="1"/>
  <c r="AH64" i="40"/>
  <c r="AK64" i="40" s="1"/>
  <c r="AN64" i="40" s="1"/>
  <c r="AA211" i="40"/>
  <c r="AB211" i="40" s="1"/>
  <c r="AH211" i="40"/>
  <c r="AK211" i="40" s="1"/>
  <c r="AN211" i="40" s="1"/>
  <c r="AA75" i="40"/>
  <c r="AB75" i="40" s="1"/>
  <c r="AH75" i="40"/>
  <c r="AK75" i="40" s="1"/>
  <c r="AN75" i="40" s="1"/>
  <c r="AA70" i="40"/>
  <c r="AB70" i="40" s="1"/>
  <c r="AH70" i="40"/>
  <c r="AK70" i="40" s="1"/>
  <c r="AN70" i="40" s="1"/>
  <c r="AA173" i="40"/>
  <c r="AB173" i="40" s="1"/>
  <c r="AH173" i="40"/>
  <c r="AK173" i="40" s="1"/>
  <c r="AN173" i="40" s="1"/>
  <c r="AA96" i="40"/>
  <c r="AB96" i="40" s="1"/>
  <c r="AH96" i="40"/>
  <c r="AK96" i="40" s="1"/>
  <c r="AN96" i="40" s="1"/>
  <c r="AA119" i="40"/>
  <c r="AB119" i="40" s="1"/>
  <c r="AH119" i="40"/>
  <c r="AK119" i="40" s="1"/>
  <c r="AN119" i="40" s="1"/>
  <c r="AA144" i="40"/>
  <c r="AB144" i="40" s="1"/>
  <c r="AH144" i="40"/>
  <c r="AK144" i="40" s="1"/>
  <c r="AN144" i="40" s="1"/>
  <c r="AA160" i="40"/>
  <c r="AB160" i="40" s="1"/>
  <c r="AH160" i="40"/>
  <c r="AK160" i="40" s="1"/>
  <c r="AN160" i="40" s="1"/>
  <c r="AA88" i="40"/>
  <c r="AB88" i="40" s="1"/>
  <c r="AH88" i="40"/>
  <c r="AK88" i="40" s="1"/>
  <c r="AN88" i="40" s="1"/>
  <c r="AA113" i="40"/>
  <c r="AB113" i="40" s="1"/>
  <c r="AH113" i="40"/>
  <c r="AK113" i="40" s="1"/>
  <c r="AN113" i="40" s="1"/>
  <c r="AA81" i="40"/>
  <c r="AB81" i="40" s="1"/>
  <c r="AH81" i="40"/>
  <c r="AK81" i="40" s="1"/>
  <c r="AN81" i="40" s="1"/>
  <c r="AA130" i="40"/>
  <c r="AB130" i="40" s="1"/>
  <c r="AH130" i="40"/>
  <c r="AK130" i="40" s="1"/>
  <c r="AN130" i="40" s="1"/>
  <c r="AA190" i="40"/>
  <c r="AB190" i="40" s="1"/>
  <c r="AH190" i="40"/>
  <c r="AK190" i="40" s="1"/>
  <c r="AN190" i="40" s="1"/>
  <c r="AA175" i="40"/>
  <c r="AB175" i="40" s="1"/>
  <c r="AH175" i="40"/>
  <c r="AK175" i="40" s="1"/>
  <c r="AN175" i="40" s="1"/>
  <c r="AA78" i="40"/>
  <c r="AB78" i="40" s="1"/>
  <c r="AH78" i="40"/>
  <c r="AK78" i="40" s="1"/>
  <c r="AN78" i="40" s="1"/>
  <c r="AA197" i="40"/>
  <c r="AB197" i="40" s="1"/>
  <c r="AH197" i="40"/>
  <c r="AK197" i="40" s="1"/>
  <c r="AN197" i="40" s="1"/>
  <c r="AA155" i="40"/>
  <c r="AB155" i="40" s="1"/>
  <c r="AH155" i="40"/>
  <c r="AK155" i="40" s="1"/>
  <c r="AN155" i="40" s="1"/>
  <c r="AA146" i="40"/>
  <c r="AB146" i="40" s="1"/>
  <c r="AH146" i="40"/>
  <c r="AK146" i="40" s="1"/>
  <c r="AN146" i="40" s="1"/>
  <c r="AA131" i="40"/>
  <c r="AB131" i="40" s="1"/>
  <c r="AH131" i="40"/>
  <c r="AK131" i="40" s="1"/>
  <c r="AN131" i="40" s="1"/>
  <c r="AA76" i="40"/>
  <c r="AB76" i="40" s="1"/>
  <c r="AH76" i="40"/>
  <c r="AK76" i="40" s="1"/>
  <c r="AN76" i="40" s="1"/>
  <c r="AA109" i="40"/>
  <c r="AB109" i="40" s="1"/>
  <c r="AH109" i="40"/>
  <c r="AK109" i="40" s="1"/>
  <c r="AN109" i="40" s="1"/>
  <c r="AA71" i="40"/>
  <c r="AB71" i="40" s="1"/>
  <c r="AH71" i="40"/>
  <c r="AK71" i="40" s="1"/>
  <c r="AN71" i="40" s="1"/>
  <c r="AA208" i="40"/>
  <c r="AB208" i="40" s="1"/>
  <c r="AH208" i="40"/>
  <c r="AK208" i="40" s="1"/>
  <c r="AN208" i="40" s="1"/>
  <c r="AA97" i="40"/>
  <c r="AB97" i="40" s="1"/>
  <c r="AH97" i="40"/>
  <c r="AK97" i="40" s="1"/>
  <c r="AN97" i="40" s="1"/>
  <c r="AA156" i="40"/>
  <c r="AB156" i="40" s="1"/>
  <c r="AH156" i="40"/>
  <c r="AK156" i="40" s="1"/>
  <c r="AN156" i="40" s="1"/>
  <c r="AA99" i="40"/>
  <c r="AB99" i="40" s="1"/>
  <c r="AH99" i="40"/>
  <c r="AK99" i="40" s="1"/>
  <c r="AN99" i="40" s="1"/>
  <c r="AA120" i="40"/>
  <c r="AB120" i="40" s="1"/>
  <c r="AH120" i="40"/>
  <c r="AK120" i="40" s="1"/>
  <c r="AN120" i="40" s="1"/>
  <c r="AA82" i="40"/>
  <c r="AB82" i="40" s="1"/>
  <c r="AH82" i="40"/>
  <c r="AK82" i="40" s="1"/>
  <c r="AN82" i="40" s="1"/>
  <c r="AA161" i="40"/>
  <c r="AB161" i="40" s="1"/>
  <c r="AH161" i="40"/>
  <c r="AK161" i="40" s="1"/>
  <c r="AN161" i="40" s="1"/>
  <c r="AA193" i="40"/>
  <c r="AB193" i="40" s="1"/>
  <c r="AH193" i="40"/>
  <c r="AK193" i="40" s="1"/>
  <c r="AN193" i="40" s="1"/>
  <c r="AA150" i="40"/>
  <c r="AB150" i="40" s="1"/>
  <c r="AH150" i="40"/>
  <c r="AK150" i="40" s="1"/>
  <c r="AN150" i="40" s="1"/>
  <c r="AA84" i="40"/>
  <c r="AB84" i="40" s="1"/>
  <c r="AH84" i="40"/>
  <c r="AK84" i="40" s="1"/>
  <c r="AN84" i="40" s="1"/>
  <c r="AA188" i="40"/>
  <c r="AB188" i="40" s="1"/>
  <c r="AH188" i="40"/>
  <c r="AK188" i="40" s="1"/>
  <c r="AN188" i="40" s="1"/>
  <c r="AA95" i="40"/>
  <c r="AB95" i="40" s="1"/>
  <c r="AH95" i="40"/>
  <c r="AK95" i="40" s="1"/>
  <c r="AN95" i="40" s="1"/>
  <c r="AA86" i="40"/>
  <c r="AB86" i="40" s="1"/>
  <c r="AH86" i="40"/>
  <c r="AK86" i="40" s="1"/>
  <c r="AN86" i="40" s="1"/>
  <c r="AA93" i="40"/>
  <c r="AB93" i="40" s="1"/>
  <c r="AH93" i="40"/>
  <c r="AK93" i="40" s="1"/>
  <c r="AN93" i="40" s="1"/>
  <c r="AA179" i="40"/>
  <c r="AB179" i="40" s="1"/>
  <c r="AH179" i="40"/>
  <c r="AK179" i="40" s="1"/>
  <c r="AN179" i="40" s="1"/>
  <c r="AA87" i="40"/>
  <c r="AB87" i="40" s="1"/>
  <c r="AH87" i="40"/>
  <c r="AK87" i="40" s="1"/>
  <c r="AN87" i="40" s="1"/>
  <c r="AA184" i="40"/>
  <c r="AB184" i="40" s="1"/>
  <c r="AH184" i="40"/>
  <c r="AK184" i="40" s="1"/>
  <c r="AN184" i="40" s="1"/>
  <c r="AA192" i="40"/>
  <c r="AB192" i="40" s="1"/>
  <c r="AH192" i="40"/>
  <c r="AK192" i="40" s="1"/>
  <c r="AN192" i="40" s="1"/>
  <c r="AA183" i="40"/>
  <c r="AB183" i="40" s="1"/>
  <c r="AH183" i="40"/>
  <c r="AK183" i="40" s="1"/>
  <c r="AN183" i="40" s="1"/>
  <c r="AA121" i="40"/>
  <c r="AB121" i="40" s="1"/>
  <c r="AH121" i="40"/>
  <c r="AK121" i="40" s="1"/>
  <c r="AN121" i="40" s="1"/>
  <c r="AA101" i="40"/>
  <c r="AB101" i="40" s="1"/>
  <c r="AH101" i="40"/>
  <c r="AK101" i="40" s="1"/>
  <c r="AN101" i="40" s="1"/>
  <c r="AA83" i="40"/>
  <c r="AB83" i="40" s="1"/>
  <c r="AH83" i="40"/>
  <c r="AK83" i="40" s="1"/>
  <c r="AN83" i="40" s="1"/>
  <c r="AA106" i="40"/>
  <c r="AB106" i="40" s="1"/>
  <c r="AH106" i="40"/>
  <c r="AK106" i="40" s="1"/>
  <c r="AN106" i="40" s="1"/>
  <c r="AA148" i="40"/>
  <c r="AB148" i="40" s="1"/>
  <c r="AH148" i="40"/>
  <c r="AK148" i="40" s="1"/>
  <c r="AN148" i="40" s="1"/>
  <c r="AA94" i="40"/>
  <c r="AB94" i="40" s="1"/>
  <c r="AH94" i="40"/>
  <c r="AK94" i="40" s="1"/>
  <c r="AN94" i="40" s="1"/>
  <c r="AA213" i="40"/>
  <c r="AB213" i="40" s="1"/>
  <c r="AH213" i="40"/>
  <c r="AK213" i="40" s="1"/>
  <c r="AN213" i="40" s="1"/>
  <c r="AA103" i="40"/>
  <c r="AB103" i="40" s="1"/>
  <c r="AH103" i="40"/>
  <c r="AK103" i="40" s="1"/>
  <c r="AN103" i="40" s="1"/>
  <c r="AA116" i="40"/>
  <c r="AB116" i="40" s="1"/>
  <c r="AH116" i="40"/>
  <c r="AK116" i="40" s="1"/>
  <c r="AN116" i="40" s="1"/>
  <c r="AA158" i="40"/>
  <c r="AB158" i="40" s="1"/>
  <c r="AH158" i="40"/>
  <c r="AK158" i="40" s="1"/>
  <c r="AN158" i="40" s="1"/>
  <c r="AL132" i="40"/>
  <c r="AM132" i="40"/>
  <c r="AO132" i="40" s="1"/>
  <c r="AO61" i="40"/>
  <c r="AM140" i="40"/>
  <c r="AL62" i="40"/>
  <c r="AM62" i="40"/>
  <c r="AO62" i="40" s="1"/>
  <c r="AL205" i="40"/>
  <c r="AM205" i="40"/>
  <c r="AO205" i="40" s="1"/>
  <c r="AL107" i="40"/>
  <c r="AM107" i="40"/>
  <c r="AO107" i="40" s="1"/>
  <c r="AL135" i="40"/>
  <c r="AM135" i="40"/>
  <c r="AO135" i="40" s="1"/>
  <c r="AL65" i="40"/>
  <c r="AM65" i="40"/>
  <c r="AO65" i="40" s="1"/>
  <c r="AL126" i="40"/>
  <c r="AM126" i="40"/>
  <c r="AO126" i="40" s="1"/>
  <c r="AL159" i="40"/>
  <c r="AM159" i="40"/>
  <c r="AO159" i="40" s="1"/>
  <c r="AL104" i="40"/>
  <c r="AM104" i="40"/>
  <c r="AO104" i="40" s="1"/>
  <c r="AL204" i="40"/>
  <c r="AM204" i="40"/>
  <c r="AO204" i="40" s="1"/>
  <c r="AL206" i="40"/>
  <c r="AM206" i="40"/>
  <c r="AO206" i="40" s="1"/>
  <c r="AL163" i="40"/>
  <c r="AM163" i="40"/>
  <c r="AO163" i="40" s="1"/>
  <c r="AL172" i="40"/>
  <c r="AM172" i="40"/>
  <c r="AO172" i="40" s="1"/>
  <c r="AL202" i="40"/>
  <c r="AM202" i="40"/>
  <c r="AO202" i="40" s="1"/>
  <c r="AL141" i="40"/>
  <c r="AM141" i="40"/>
  <c r="AO141" i="40" s="1"/>
  <c r="AL142" i="40"/>
  <c r="AM142" i="40"/>
  <c r="AO142" i="40" s="1"/>
  <c r="AL203" i="40"/>
  <c r="AM203" i="40"/>
  <c r="AO203" i="40" s="1"/>
  <c r="AL165" i="40"/>
  <c r="AM165" i="40"/>
  <c r="AO165" i="40" s="1"/>
  <c r="AL195" i="40"/>
  <c r="AM195" i="40"/>
  <c r="AO195" i="40" s="1"/>
  <c r="AL189" i="40"/>
  <c r="AM189" i="40"/>
  <c r="AO189" i="40" s="1"/>
  <c r="AL199" i="40"/>
  <c r="AM199" i="40"/>
  <c r="AO199" i="40" s="1"/>
  <c r="AL145" i="40"/>
  <c r="AM145" i="40"/>
  <c r="AO145" i="40" s="1"/>
  <c r="AL63" i="40"/>
  <c r="AM63" i="40"/>
  <c r="AO63" i="40" s="1"/>
  <c r="AL171" i="40"/>
  <c r="AM171" i="40"/>
  <c r="AO171" i="40" s="1"/>
  <c r="AL108" i="40"/>
  <c r="AM108" i="40"/>
  <c r="AO108" i="40" s="1"/>
  <c r="AJ167" i="40"/>
  <c r="AJ77" i="40"/>
  <c r="AJ84" i="40"/>
  <c r="AJ166" i="40"/>
  <c r="AJ117" i="40"/>
  <c r="AJ101" i="40"/>
  <c r="AJ180" i="40"/>
  <c r="AI180" i="40"/>
  <c r="AJ123" i="40"/>
  <c r="AJ160" i="40"/>
  <c r="AJ121" i="40"/>
  <c r="AJ129" i="40"/>
  <c r="AJ91" i="40"/>
  <c r="AJ152" i="40"/>
  <c r="AI152" i="40"/>
  <c r="AJ100" i="40"/>
  <c r="AJ128" i="40"/>
  <c r="AJ74" i="40"/>
  <c r="AJ173" i="40"/>
  <c r="AJ209" i="40"/>
  <c r="AJ191" i="40"/>
  <c r="AJ119" i="40"/>
  <c r="AI119" i="40"/>
  <c r="AJ79" i="40"/>
  <c r="AJ118" i="40"/>
  <c r="AJ60" i="40"/>
  <c r="AJ88" i="40"/>
  <c r="AJ106" i="40"/>
  <c r="AJ197" i="40"/>
  <c r="AJ96" i="40"/>
  <c r="AJ211" i="40"/>
  <c r="AJ146" i="40"/>
  <c r="AJ130" i="40"/>
  <c r="AJ156" i="40"/>
  <c r="AJ64" i="40"/>
  <c r="AJ134" i="40"/>
  <c r="AJ183" i="40"/>
  <c r="AJ133" i="40"/>
  <c r="AJ81" i="40"/>
  <c r="AJ164" i="40"/>
  <c r="AJ151" i="40"/>
  <c r="AJ170" i="40"/>
  <c r="AJ210" i="40"/>
  <c r="AJ70" i="40"/>
  <c r="AJ102" i="40"/>
  <c r="AJ177" i="40"/>
  <c r="AI177" i="40"/>
  <c r="AJ178" i="40"/>
  <c r="AJ115" i="40"/>
  <c r="AJ89" i="40"/>
  <c r="AJ147" i="40"/>
  <c r="AJ186" i="40"/>
  <c r="AJ154" i="40"/>
  <c r="AI154" i="40"/>
  <c r="AJ148" i="40"/>
  <c r="AJ82" i="40"/>
  <c r="AJ181" i="40"/>
  <c r="AJ144" i="40"/>
  <c r="AJ112" i="40"/>
  <c r="AJ155" i="40"/>
  <c r="AJ68" i="40"/>
  <c r="AJ110" i="40"/>
  <c r="AJ78" i="40"/>
  <c r="AJ185" i="40"/>
  <c r="AJ85" i="40"/>
  <c r="AJ113" i="40"/>
  <c r="AJ83" i="40"/>
  <c r="AJ80" i="40"/>
  <c r="AJ114" i="40"/>
  <c r="AJ66" i="40"/>
  <c r="AI66" i="40"/>
  <c r="AJ98" i="40"/>
  <c r="AJ150" i="40"/>
  <c r="AJ200" i="40"/>
  <c r="AI200" i="40"/>
  <c r="AJ111" i="40"/>
  <c r="AJ184" i="40"/>
  <c r="AJ201" i="40"/>
  <c r="AJ158" i="40"/>
  <c r="AJ67" i="40"/>
  <c r="AJ138" i="40"/>
  <c r="AJ153" i="40"/>
  <c r="AJ161" i="40"/>
  <c r="AJ72" i="40"/>
  <c r="AJ87" i="40"/>
  <c r="AJ149" i="40"/>
  <c r="AJ194" i="40"/>
  <c r="AJ125" i="40"/>
  <c r="AJ198" i="40"/>
  <c r="AJ97" i="40"/>
  <c r="AJ99" i="40"/>
  <c r="AJ136" i="40"/>
  <c r="AJ94" i="40"/>
  <c r="AJ169" i="40"/>
  <c r="AI169" i="40"/>
  <c r="AJ93" i="40"/>
  <c r="AJ179" i="40"/>
  <c r="AJ131" i="40"/>
  <c r="AJ116" i="40"/>
  <c r="AJ192" i="40"/>
  <c r="AJ143" i="40"/>
  <c r="AJ157" i="40"/>
  <c r="AI157" i="40"/>
  <c r="AJ95" i="40"/>
  <c r="AJ105" i="40"/>
  <c r="AJ137" i="40"/>
  <c r="AJ174" i="40"/>
  <c r="AJ188" i="40"/>
  <c r="AJ109" i="40"/>
  <c r="AG53" i="40"/>
  <c r="AJ71" i="40"/>
  <c r="AJ208" i="40"/>
  <c r="AJ190" i="40"/>
  <c r="AJ182" i="40"/>
  <c r="AJ90" i="40"/>
  <c r="AJ127" i="40"/>
  <c r="AI127" i="40"/>
  <c r="AJ168" i="40"/>
  <c r="AJ193" i="40"/>
  <c r="AJ139" i="40"/>
  <c r="AI139" i="40"/>
  <c r="AJ212" i="40"/>
  <c r="AJ122" i="40"/>
  <c r="AJ187" i="40"/>
  <c r="AJ124" i="40"/>
  <c r="AI124" i="40"/>
  <c r="AJ69" i="40"/>
  <c r="AJ175" i="40"/>
  <c r="AJ103" i="40"/>
  <c r="AJ75" i="40"/>
  <c r="AJ162" i="40"/>
  <c r="AJ73" i="40"/>
  <c r="AJ196" i="40"/>
  <c r="AJ92" i="40"/>
  <c r="AJ120" i="40"/>
  <c r="AJ86" i="40"/>
  <c r="AJ213" i="40"/>
  <c r="AJ176" i="40"/>
  <c r="AJ76" i="40"/>
  <c r="AJ207" i="40"/>
  <c r="AL61" i="40"/>
  <c r="O127" i="28"/>
  <c r="Q127" i="28" s="1"/>
  <c r="O59" i="28"/>
  <c r="Q59" i="28" s="1"/>
  <c r="O68" i="28"/>
  <c r="Q68" i="28" s="1"/>
  <c r="O125" i="28"/>
  <c r="Q125" i="28" s="1"/>
  <c r="O41" i="28"/>
  <c r="Q41" i="28" s="1"/>
  <c r="O66" i="28"/>
  <c r="Q66" i="28" s="1"/>
  <c r="O117" i="28"/>
  <c r="Q117" i="28" s="1"/>
  <c r="O26" i="28"/>
  <c r="Q26" i="28" s="1"/>
  <c r="O142" i="28"/>
  <c r="Q142" i="28" s="1"/>
  <c r="O99" i="28"/>
  <c r="Q99" i="28" s="1"/>
  <c r="O49" i="28"/>
  <c r="Q49" i="28" s="1"/>
  <c r="O86" i="28"/>
  <c r="Q86" i="28" s="1"/>
  <c r="O128" i="28"/>
  <c r="Q128" i="28" s="1"/>
  <c r="O93" i="28"/>
  <c r="Q93" i="28" s="1"/>
  <c r="O44" i="28"/>
  <c r="Q44" i="28" s="1"/>
  <c r="O120" i="28"/>
  <c r="Q120" i="28" s="1"/>
  <c r="O50" i="28"/>
  <c r="Q50" i="28" s="1"/>
  <c r="O158" i="28"/>
  <c r="Q158" i="28" s="1"/>
  <c r="J8" i="28"/>
  <c r="O79" i="28"/>
  <c r="Q79" i="28" s="1"/>
  <c r="O139" i="28"/>
  <c r="Q139" i="28" s="1"/>
  <c r="O45" i="28"/>
  <c r="Q45" i="28" s="1"/>
  <c r="O58" i="28"/>
  <c r="Q58" i="28" s="1"/>
  <c r="O76" i="28"/>
  <c r="Q76" i="28" s="1"/>
  <c r="O130" i="28"/>
  <c r="Q130" i="28" s="1"/>
  <c r="O73" i="28"/>
  <c r="Q73" i="28" s="1"/>
  <c r="O39" i="28"/>
  <c r="Q39" i="28" s="1"/>
  <c r="O152" i="28"/>
  <c r="Q152" i="28" s="1"/>
  <c r="O24" i="28"/>
  <c r="Q24" i="28" s="1"/>
  <c r="O149" i="28"/>
  <c r="Q149" i="28" s="1"/>
  <c r="O21" i="28"/>
  <c r="Q21" i="28" s="1"/>
  <c r="O98" i="28"/>
  <c r="Q98" i="28" s="1"/>
  <c r="O100" i="28"/>
  <c r="Q100" i="28" s="1"/>
  <c r="O146" i="28"/>
  <c r="Q146" i="28" s="1"/>
  <c r="O81" i="28"/>
  <c r="Q81" i="28" s="1"/>
  <c r="O47" i="28"/>
  <c r="Q47" i="28" s="1"/>
  <c r="O160" i="28"/>
  <c r="Q160" i="28" s="1"/>
  <c r="O32" i="28"/>
  <c r="Q32" i="28" s="1"/>
  <c r="O141" i="28"/>
  <c r="Q141" i="28" s="1"/>
  <c r="O111" i="28"/>
  <c r="Q111" i="28" s="1"/>
  <c r="O150" i="28"/>
  <c r="Q150" i="28" s="1"/>
  <c r="O124" i="28"/>
  <c r="Q124" i="28" s="1"/>
  <c r="O131" i="28"/>
  <c r="Q131" i="28" s="1"/>
  <c r="O121" i="28"/>
  <c r="Q121" i="28" s="1"/>
  <c r="O107" i="28"/>
  <c r="Q107" i="28" s="1"/>
  <c r="O54" i="28"/>
  <c r="Q54" i="28" s="1"/>
  <c r="O72" i="28"/>
  <c r="Q72" i="28" s="1"/>
  <c r="O122" i="28"/>
  <c r="Q122" i="28" s="1"/>
  <c r="O69" i="28"/>
  <c r="Q69" i="28" s="1"/>
  <c r="O35" i="28"/>
  <c r="Q35" i="28" s="1"/>
  <c r="O148" i="28"/>
  <c r="Q148" i="28" s="1"/>
  <c r="O147" i="28"/>
  <c r="Q147" i="28" s="1"/>
  <c r="O129" i="28"/>
  <c r="Q129" i="28" s="1"/>
  <c r="O123" i="28"/>
  <c r="Q123" i="28" s="1"/>
  <c r="O62" i="28"/>
  <c r="Q62" i="28" s="1"/>
  <c r="O80" i="28"/>
  <c r="Q80" i="28" s="1"/>
  <c r="O29" i="28"/>
  <c r="Q29" i="28" s="1"/>
  <c r="O61" i="28"/>
  <c r="Q61" i="28" s="1"/>
  <c r="O43" i="28"/>
  <c r="Q43" i="28" s="1"/>
  <c r="O156" i="28"/>
  <c r="Q156" i="28" s="1"/>
  <c r="O28" i="28"/>
  <c r="Q28" i="28" s="1"/>
  <c r="O153" i="28"/>
  <c r="Q153" i="28" s="1"/>
  <c r="O25" i="28"/>
  <c r="Q25" i="28" s="1"/>
  <c r="O110" i="28"/>
  <c r="Q110" i="28" s="1"/>
  <c r="O104" i="28"/>
  <c r="Q104" i="28" s="1"/>
  <c r="O95" i="28"/>
  <c r="Q95" i="28" s="1"/>
  <c r="O101" i="28"/>
  <c r="Q101" i="28" s="1"/>
  <c r="O71" i="28"/>
  <c r="Q71" i="28" s="1"/>
  <c r="O34" i="28"/>
  <c r="Q34" i="28" s="1"/>
  <c r="O52" i="28"/>
  <c r="Q52" i="28" s="1"/>
  <c r="O161" i="28"/>
  <c r="Q161" i="28" s="1"/>
  <c r="O33" i="28"/>
  <c r="Q33" i="28" s="1"/>
  <c r="O126" i="28"/>
  <c r="Q126" i="28" s="1"/>
  <c r="O112" i="28"/>
  <c r="Q112" i="28" s="1"/>
  <c r="O77" i="28"/>
  <c r="Q77" i="28" s="1"/>
  <c r="O78" i="28"/>
  <c r="Q78" i="28" s="1"/>
  <c r="O118" i="28"/>
  <c r="Q118" i="28" s="1"/>
  <c r="O108" i="28"/>
  <c r="Q108" i="28" s="1"/>
  <c r="O103" i="28"/>
  <c r="Q103" i="28" s="1"/>
  <c r="O105" i="28"/>
  <c r="Q105" i="28" s="1"/>
  <c r="O75" i="28"/>
  <c r="Q75" i="28" s="1"/>
  <c r="O38" i="28"/>
  <c r="Q38" i="28" s="1"/>
  <c r="O56" i="28"/>
  <c r="Q56" i="28" s="1"/>
  <c r="O94" i="28"/>
  <c r="Q94" i="28" s="1"/>
  <c r="O53" i="28"/>
  <c r="Q53" i="28" s="1"/>
  <c r="O162" i="28"/>
  <c r="Q162" i="28" s="1"/>
  <c r="O132" i="28"/>
  <c r="Q132" i="28" s="1"/>
  <c r="O119" i="28"/>
  <c r="Q119" i="28" s="1"/>
  <c r="O113" i="28"/>
  <c r="Q113" i="28" s="1"/>
  <c r="O91" i="28"/>
  <c r="Q91" i="28" s="1"/>
  <c r="O46" i="28"/>
  <c r="Q46" i="28" s="1"/>
  <c r="O64" i="28"/>
  <c r="Q64" i="28" s="1"/>
  <c r="O138" i="28"/>
  <c r="Q138" i="28" s="1"/>
  <c r="O115" i="28"/>
  <c r="Q115" i="28" s="1"/>
  <c r="O27" i="28"/>
  <c r="Q27" i="28" s="1"/>
  <c r="O140" i="28"/>
  <c r="Q140" i="28" s="1"/>
  <c r="O163" i="28"/>
  <c r="Q163" i="28" s="1"/>
  <c r="O137" i="28"/>
  <c r="Q137" i="28" s="1"/>
  <c r="O143" i="28"/>
  <c r="Q143" i="28" s="1"/>
  <c r="O74" i="28"/>
  <c r="Q74" i="28" s="1"/>
  <c r="O88" i="28"/>
  <c r="Q88" i="28" s="1"/>
  <c r="O154" i="28"/>
  <c r="Q154" i="28" s="1"/>
  <c r="O85" i="28"/>
  <c r="Q85" i="28" s="1"/>
  <c r="O51" i="28"/>
  <c r="Q51" i="28" s="1"/>
  <c r="O164" i="28"/>
  <c r="Q164" i="28" s="1"/>
  <c r="O36" i="28"/>
  <c r="Q36" i="28" s="1"/>
  <c r="O145" i="28"/>
  <c r="Q145" i="28" s="1"/>
  <c r="O159" i="28"/>
  <c r="Q159" i="28" s="1"/>
  <c r="O90" i="28"/>
  <c r="Q90" i="28" s="1"/>
  <c r="O96" i="28"/>
  <c r="Q96" i="28" s="1"/>
  <c r="O157" i="28"/>
  <c r="Q157" i="28" s="1"/>
  <c r="O106" i="28"/>
  <c r="Q106" i="28" s="1"/>
  <c r="O83" i="28"/>
  <c r="Q83" i="28" s="1"/>
  <c r="O42" i="28"/>
  <c r="Q42" i="28" s="1"/>
  <c r="O60" i="28"/>
  <c r="Q60" i="28" s="1"/>
  <c r="O102" i="28"/>
  <c r="Q102" i="28" s="1"/>
  <c r="O57" i="28"/>
  <c r="Q57" i="28" s="1"/>
  <c r="O23" i="28"/>
  <c r="Q23" i="28" s="1"/>
  <c r="O136" i="28"/>
  <c r="Q136" i="28" s="1"/>
  <c r="O155" i="28"/>
  <c r="Q155" i="28" s="1"/>
  <c r="O133" i="28"/>
  <c r="Q133" i="28" s="1"/>
  <c r="O135" i="28"/>
  <c r="Q135" i="28" s="1"/>
  <c r="O70" i="28"/>
  <c r="Q70" i="28" s="1"/>
  <c r="O84" i="28"/>
  <c r="Q84" i="28" s="1"/>
  <c r="O114" i="28"/>
  <c r="Q114" i="28" s="1"/>
  <c r="O65" i="28"/>
  <c r="Q65" i="28" s="1"/>
  <c r="O31" i="28"/>
  <c r="Q31" i="28" s="1"/>
  <c r="O144" i="28"/>
  <c r="Q144" i="28" s="1"/>
  <c r="O151" i="28"/>
  <c r="Q151" i="28" s="1"/>
  <c r="O109" i="28"/>
  <c r="Q109" i="28" s="1"/>
  <c r="O82" i="28"/>
  <c r="Q82" i="28" s="1"/>
  <c r="O92" i="28"/>
  <c r="Q92" i="28" s="1"/>
  <c r="O67" i="28"/>
  <c r="Q67" i="28" s="1"/>
  <c r="O89" i="28"/>
  <c r="Q89" i="28" s="1"/>
  <c r="O55" i="28"/>
  <c r="Q55" i="28" s="1"/>
  <c r="O22" i="28"/>
  <c r="Q22" i="28" s="1"/>
  <c r="O40" i="28"/>
  <c r="Q40" i="28" s="1"/>
  <c r="O165" i="28"/>
  <c r="Q165" i="28" s="1"/>
  <c r="O37" i="28"/>
  <c r="Q37" i="28" s="1"/>
  <c r="O134" i="28"/>
  <c r="Q134" i="28" s="1"/>
  <c r="O116" i="28"/>
  <c r="Q116" i="28" s="1"/>
  <c r="O87" i="28"/>
  <c r="Q87" i="28" s="1"/>
  <c r="O97" i="28"/>
  <c r="Q97" i="28" s="1"/>
  <c r="O63" i="28"/>
  <c r="Q63" i="28" s="1"/>
  <c r="O30" i="28"/>
  <c r="Q30" i="28" s="1"/>
  <c r="O48" i="28"/>
  <c r="Q48" i="28" s="1"/>
  <c r="AI190" i="40" l="1"/>
  <c r="AI137" i="40"/>
  <c r="AI78" i="40"/>
  <c r="AI128" i="40"/>
  <c r="AI77" i="40"/>
  <c r="AI147" i="40"/>
  <c r="AI207" i="40"/>
  <c r="AI122" i="40"/>
  <c r="AI138" i="40"/>
  <c r="AI115" i="40"/>
  <c r="AI194" i="40"/>
  <c r="AI162" i="40"/>
  <c r="AI175" i="40"/>
  <c r="AI136" i="40"/>
  <c r="AI198" i="40"/>
  <c r="AI68" i="40"/>
  <c r="AK140" i="40"/>
  <c r="AI140" i="40"/>
  <c r="AI73" i="40"/>
  <c r="AI75" i="40"/>
  <c r="AI105" i="40"/>
  <c r="AI125" i="40"/>
  <c r="AI149" i="40"/>
  <c r="AI111" i="40"/>
  <c r="AI181" i="40"/>
  <c r="AI102" i="40"/>
  <c r="AI118" i="40"/>
  <c r="AI74" i="40"/>
  <c r="AI100" i="40"/>
  <c r="AI123" i="40"/>
  <c r="AI176" i="40"/>
  <c r="AI69" i="40"/>
  <c r="AI187" i="40"/>
  <c r="AI80" i="40"/>
  <c r="AI85" i="40"/>
  <c r="AI89" i="40"/>
  <c r="AI151" i="40"/>
  <c r="AI133" i="40"/>
  <c r="AI64" i="40"/>
  <c r="AI117" i="40"/>
  <c r="AI92" i="40"/>
  <c r="AI168" i="40"/>
  <c r="AI90" i="40"/>
  <c r="AI72" i="40"/>
  <c r="AI112" i="40"/>
  <c r="AI170" i="40"/>
  <c r="AI164" i="40"/>
  <c r="AI88" i="40"/>
  <c r="AI166" i="40"/>
  <c r="AI86" i="40"/>
  <c r="AI70" i="40"/>
  <c r="AI209" i="40"/>
  <c r="AI129" i="40"/>
  <c r="AI113" i="40"/>
  <c r="AI185" i="40"/>
  <c r="AI160" i="40"/>
  <c r="AI76" i="40"/>
  <c r="AI213" i="40"/>
  <c r="AI193" i="40"/>
  <c r="AI71" i="40"/>
  <c r="AI99" i="40"/>
  <c r="AI130" i="40"/>
  <c r="AI174" i="40"/>
  <c r="AI201" i="40"/>
  <c r="AI98" i="40"/>
  <c r="AI114" i="40"/>
  <c r="AI144" i="40"/>
  <c r="AI186" i="40"/>
  <c r="AI178" i="40"/>
  <c r="AI210" i="40"/>
  <c r="AI81" i="40"/>
  <c r="AI79" i="40"/>
  <c r="AI191" i="40"/>
  <c r="AI167" i="40"/>
  <c r="AI120" i="40"/>
  <c r="AI196" i="40"/>
  <c r="AI103" i="40"/>
  <c r="AI212" i="40"/>
  <c r="AI182" i="40"/>
  <c r="AI208" i="40"/>
  <c r="AI109" i="40"/>
  <c r="AI143" i="40"/>
  <c r="AI131" i="40"/>
  <c r="AI153" i="40"/>
  <c r="AI67" i="40"/>
  <c r="AI110" i="40"/>
  <c r="AI134" i="40"/>
  <c r="AI211" i="40"/>
  <c r="AI91" i="40"/>
  <c r="AI101" i="40"/>
  <c r="AI84" i="40"/>
  <c r="AL188" i="40"/>
  <c r="AM188" i="40"/>
  <c r="AO188" i="40" s="1"/>
  <c r="AL95" i="40"/>
  <c r="AM95" i="40"/>
  <c r="AO95" i="40" s="1"/>
  <c r="AL116" i="40"/>
  <c r="AM116" i="40"/>
  <c r="AO116" i="40" s="1"/>
  <c r="AL169" i="40"/>
  <c r="AM169" i="40"/>
  <c r="AL97" i="40"/>
  <c r="AM97" i="40"/>
  <c r="AO97" i="40" s="1"/>
  <c r="AL72" i="40"/>
  <c r="AM72" i="40"/>
  <c r="AL67" i="40"/>
  <c r="AM67" i="40"/>
  <c r="AO67" i="40" s="1"/>
  <c r="AL111" i="40"/>
  <c r="AM111" i="40"/>
  <c r="AO111" i="40" s="1"/>
  <c r="AL66" i="40"/>
  <c r="AM66" i="40"/>
  <c r="AO66" i="40" s="1"/>
  <c r="AL113" i="40"/>
  <c r="AM113" i="40"/>
  <c r="AO113" i="40" s="1"/>
  <c r="AL110" i="40"/>
  <c r="AM110" i="40"/>
  <c r="AO110" i="40" s="1"/>
  <c r="AL144" i="40"/>
  <c r="AM144" i="40"/>
  <c r="AL147" i="40"/>
  <c r="AM147" i="40"/>
  <c r="AO147" i="40" s="1"/>
  <c r="AL177" i="40"/>
  <c r="AM177" i="40"/>
  <c r="AO177" i="40" s="1"/>
  <c r="AL170" i="40"/>
  <c r="AM170" i="40"/>
  <c r="AO170" i="40" s="1"/>
  <c r="AL133" i="40"/>
  <c r="AM133" i="40"/>
  <c r="AO133" i="40" s="1"/>
  <c r="AL146" i="40"/>
  <c r="AM146" i="40"/>
  <c r="AO146" i="40" s="1"/>
  <c r="AL106" i="40"/>
  <c r="AM106" i="40"/>
  <c r="AL79" i="40"/>
  <c r="AM79" i="40"/>
  <c r="AO79" i="40" s="1"/>
  <c r="AL173" i="40"/>
  <c r="AM173" i="40"/>
  <c r="AL129" i="40"/>
  <c r="AM129" i="40"/>
  <c r="AO129" i="40" s="1"/>
  <c r="AO173" i="40"/>
  <c r="AO169" i="40"/>
  <c r="AL137" i="40"/>
  <c r="AM137" i="40"/>
  <c r="AO137" i="40" s="1"/>
  <c r="AL143" i="40"/>
  <c r="AM143" i="40"/>
  <c r="AO143" i="40" s="1"/>
  <c r="AL179" i="40"/>
  <c r="AM179" i="40"/>
  <c r="AO179" i="40" s="1"/>
  <c r="AL136" i="40"/>
  <c r="AM136" i="40"/>
  <c r="AO136" i="40" s="1"/>
  <c r="AL125" i="40"/>
  <c r="AM125" i="40"/>
  <c r="AO125" i="40" s="1"/>
  <c r="AL149" i="40"/>
  <c r="AM149" i="40"/>
  <c r="AO149" i="40" s="1"/>
  <c r="AL153" i="40"/>
  <c r="AM153" i="40"/>
  <c r="AL201" i="40"/>
  <c r="AM201" i="40"/>
  <c r="AO201" i="40" s="1"/>
  <c r="AL150" i="40"/>
  <c r="AM150" i="40"/>
  <c r="AO150" i="40" s="1"/>
  <c r="AL80" i="40"/>
  <c r="AM80" i="40"/>
  <c r="AO80" i="40" s="1"/>
  <c r="AL185" i="40"/>
  <c r="AM185" i="40"/>
  <c r="AO185" i="40" s="1"/>
  <c r="AL155" i="40"/>
  <c r="AM155" i="40"/>
  <c r="AO155" i="40" s="1"/>
  <c r="AL82" i="40"/>
  <c r="AM82" i="40"/>
  <c r="AO82" i="40" s="1"/>
  <c r="AL154" i="40"/>
  <c r="AM154" i="40"/>
  <c r="AO154" i="40" s="1"/>
  <c r="AL115" i="40"/>
  <c r="AM115" i="40"/>
  <c r="AO115" i="40" s="1"/>
  <c r="AL70" i="40"/>
  <c r="AM70" i="40"/>
  <c r="AO70" i="40" s="1"/>
  <c r="AL164" i="40"/>
  <c r="AM164" i="40"/>
  <c r="AO164" i="40" s="1"/>
  <c r="AL134" i="40"/>
  <c r="AM134" i="40"/>
  <c r="AO134" i="40" s="1"/>
  <c r="AL156" i="40"/>
  <c r="AM156" i="40"/>
  <c r="AO156" i="40" s="1"/>
  <c r="AL96" i="40"/>
  <c r="AM96" i="40"/>
  <c r="AO96" i="40" s="1"/>
  <c r="AM60" i="40"/>
  <c r="AL191" i="40"/>
  <c r="AM191" i="40"/>
  <c r="AO191" i="40" s="1"/>
  <c r="AL128" i="40"/>
  <c r="AM128" i="40"/>
  <c r="AO128" i="40" s="1"/>
  <c r="AL152" i="40"/>
  <c r="AM152" i="40"/>
  <c r="AO152" i="40" s="1"/>
  <c r="AL76" i="40"/>
  <c r="AM76" i="40"/>
  <c r="AO76" i="40" s="1"/>
  <c r="AL213" i="40"/>
  <c r="AM213" i="40"/>
  <c r="AO213" i="40" s="1"/>
  <c r="AL120" i="40"/>
  <c r="AM120" i="40"/>
  <c r="AL196" i="40"/>
  <c r="AM196" i="40"/>
  <c r="AO196" i="40" s="1"/>
  <c r="AL162" i="40"/>
  <c r="AM162" i="40"/>
  <c r="AO162" i="40" s="1"/>
  <c r="AL103" i="40"/>
  <c r="AM103" i="40"/>
  <c r="AO103" i="40" s="1"/>
  <c r="AL69" i="40"/>
  <c r="AM69" i="40"/>
  <c r="AO69" i="40" s="1"/>
  <c r="AL187" i="40"/>
  <c r="AM187" i="40"/>
  <c r="AO187" i="40" s="1"/>
  <c r="AL212" i="40"/>
  <c r="AM212" i="40"/>
  <c r="AO212" i="40" s="1"/>
  <c r="AL193" i="40"/>
  <c r="AM193" i="40"/>
  <c r="AO193" i="40" s="1"/>
  <c r="AL127" i="40"/>
  <c r="AM127" i="40"/>
  <c r="AO127" i="40" s="1"/>
  <c r="AL182" i="40"/>
  <c r="AM182" i="40"/>
  <c r="AL208" i="40"/>
  <c r="AM208" i="40"/>
  <c r="AO208" i="40" s="1"/>
  <c r="AI192" i="40"/>
  <c r="AI93" i="40"/>
  <c r="AI94" i="40"/>
  <c r="AI87" i="40"/>
  <c r="AI161" i="40"/>
  <c r="AI158" i="40"/>
  <c r="AI184" i="40"/>
  <c r="AI83" i="40"/>
  <c r="AI148" i="40"/>
  <c r="AI183" i="40"/>
  <c r="AI197" i="40"/>
  <c r="AI121" i="40"/>
  <c r="AL160" i="40"/>
  <c r="AM160" i="40"/>
  <c r="AO160" i="40" s="1"/>
  <c r="AL180" i="40"/>
  <c r="AM180" i="40"/>
  <c r="AO180" i="40" s="1"/>
  <c r="AL117" i="40"/>
  <c r="AM117" i="40"/>
  <c r="AO117" i="40" s="1"/>
  <c r="AL84" i="40"/>
  <c r="AM84" i="40"/>
  <c r="AO84" i="40" s="1"/>
  <c r="AL167" i="40"/>
  <c r="AM167" i="40"/>
  <c r="AO167" i="40" s="1"/>
  <c r="AL174" i="40"/>
  <c r="AM174" i="40"/>
  <c r="AO174" i="40" s="1"/>
  <c r="AL157" i="40"/>
  <c r="AM157" i="40"/>
  <c r="AO157" i="40" s="1"/>
  <c r="AL131" i="40"/>
  <c r="AM131" i="40"/>
  <c r="AO131" i="40" s="1"/>
  <c r="AL94" i="40"/>
  <c r="AM94" i="40"/>
  <c r="AO94" i="40" s="1"/>
  <c r="AL198" i="40"/>
  <c r="AM198" i="40"/>
  <c r="AO198" i="40" s="1"/>
  <c r="AL87" i="40"/>
  <c r="AM87" i="40"/>
  <c r="AO87" i="40" s="1"/>
  <c r="AL138" i="40"/>
  <c r="AM138" i="40"/>
  <c r="AO138" i="40" s="1"/>
  <c r="AL184" i="40"/>
  <c r="AM184" i="40"/>
  <c r="AO184" i="40" s="1"/>
  <c r="AL98" i="40"/>
  <c r="AM98" i="40"/>
  <c r="AO98" i="40" s="1"/>
  <c r="AL85" i="40"/>
  <c r="AM85" i="40"/>
  <c r="AO85" i="40" s="1"/>
  <c r="AL68" i="40"/>
  <c r="AM68" i="40"/>
  <c r="AO68" i="40" s="1"/>
  <c r="AL181" i="40"/>
  <c r="AM181" i="40"/>
  <c r="AO181" i="40" s="1"/>
  <c r="AL186" i="40"/>
  <c r="AM186" i="40"/>
  <c r="AO186" i="40" s="1"/>
  <c r="AL102" i="40"/>
  <c r="AM102" i="40"/>
  <c r="AO102" i="40" s="1"/>
  <c r="AL151" i="40"/>
  <c r="AM151" i="40"/>
  <c r="AO151" i="40" s="1"/>
  <c r="AL183" i="40"/>
  <c r="AM183" i="40"/>
  <c r="AO183" i="40" s="1"/>
  <c r="AL211" i="40"/>
  <c r="AM211" i="40"/>
  <c r="AO211" i="40" s="1"/>
  <c r="AL88" i="40"/>
  <c r="AM88" i="40"/>
  <c r="AO88" i="40" s="1"/>
  <c r="AL209" i="40"/>
  <c r="AM209" i="40"/>
  <c r="AO209" i="40" s="1"/>
  <c r="AL91" i="40"/>
  <c r="AM91" i="40"/>
  <c r="AO91" i="40" s="1"/>
  <c r="AO106" i="40"/>
  <c r="AO120" i="40"/>
  <c r="AO144" i="40"/>
  <c r="AO153" i="40"/>
  <c r="AO72" i="40"/>
  <c r="AK60" i="40"/>
  <c r="AL60" i="40" s="1"/>
  <c r="AH53" i="40"/>
  <c r="AO182" i="40"/>
  <c r="AL109" i="40"/>
  <c r="AM109" i="40"/>
  <c r="AO109" i="40" s="1"/>
  <c r="AL105" i="40"/>
  <c r="AM105" i="40"/>
  <c r="AO105" i="40" s="1"/>
  <c r="AL192" i="40"/>
  <c r="AM192" i="40"/>
  <c r="AO192" i="40" s="1"/>
  <c r="AL93" i="40"/>
  <c r="AM93" i="40"/>
  <c r="AO93" i="40" s="1"/>
  <c r="AL99" i="40"/>
  <c r="AM99" i="40"/>
  <c r="AO99" i="40" s="1"/>
  <c r="AL194" i="40"/>
  <c r="AM194" i="40"/>
  <c r="AO194" i="40" s="1"/>
  <c r="AL161" i="40"/>
  <c r="AM161" i="40"/>
  <c r="AO161" i="40" s="1"/>
  <c r="AL158" i="40"/>
  <c r="AM158" i="40"/>
  <c r="AO158" i="40" s="1"/>
  <c r="AL200" i="40"/>
  <c r="AM200" i="40"/>
  <c r="AO200" i="40" s="1"/>
  <c r="AL114" i="40"/>
  <c r="AM114" i="40"/>
  <c r="AO114" i="40" s="1"/>
  <c r="AL83" i="40"/>
  <c r="AM83" i="40"/>
  <c r="AO83" i="40" s="1"/>
  <c r="AL78" i="40"/>
  <c r="AM78" i="40"/>
  <c r="AO78" i="40" s="1"/>
  <c r="AL112" i="40"/>
  <c r="AM112" i="40"/>
  <c r="AO112" i="40" s="1"/>
  <c r="AL148" i="40"/>
  <c r="AM148" i="40"/>
  <c r="AO148" i="40" s="1"/>
  <c r="AL89" i="40"/>
  <c r="AM89" i="40"/>
  <c r="AO89" i="40" s="1"/>
  <c r="AL178" i="40"/>
  <c r="AM178" i="40"/>
  <c r="AO178" i="40" s="1"/>
  <c r="AL210" i="40"/>
  <c r="AM210" i="40"/>
  <c r="AO210" i="40" s="1"/>
  <c r="AL81" i="40"/>
  <c r="AM81" i="40"/>
  <c r="AO81" i="40" s="1"/>
  <c r="AL64" i="40"/>
  <c r="AM64" i="40"/>
  <c r="AO64" i="40" s="1"/>
  <c r="AL130" i="40"/>
  <c r="AM130" i="40"/>
  <c r="AO130" i="40" s="1"/>
  <c r="AL197" i="40"/>
  <c r="AM197" i="40"/>
  <c r="AO197" i="40" s="1"/>
  <c r="AL118" i="40"/>
  <c r="AM118" i="40"/>
  <c r="AO118" i="40" s="1"/>
  <c r="AL119" i="40"/>
  <c r="AM119" i="40"/>
  <c r="AO119" i="40" s="1"/>
  <c r="AL74" i="40"/>
  <c r="AM74" i="40"/>
  <c r="AO74" i="40" s="1"/>
  <c r="AL100" i="40"/>
  <c r="AM100" i="40"/>
  <c r="AO100" i="40" s="1"/>
  <c r="AL121" i="40"/>
  <c r="AM121" i="40"/>
  <c r="AO121" i="40" s="1"/>
  <c r="AL207" i="40"/>
  <c r="AM207" i="40"/>
  <c r="AO207" i="40" s="1"/>
  <c r="AL176" i="40"/>
  <c r="AM176" i="40"/>
  <c r="AO176" i="40" s="1"/>
  <c r="AL86" i="40"/>
  <c r="AM86" i="40"/>
  <c r="AO86" i="40" s="1"/>
  <c r="AL92" i="40"/>
  <c r="AM92" i="40"/>
  <c r="AO92" i="40" s="1"/>
  <c r="AL73" i="40"/>
  <c r="AM73" i="40"/>
  <c r="AO73" i="40" s="1"/>
  <c r="AL75" i="40"/>
  <c r="AM75" i="40"/>
  <c r="AO75" i="40" s="1"/>
  <c r="AL175" i="40"/>
  <c r="AM175" i="40"/>
  <c r="AO175" i="40" s="1"/>
  <c r="AL124" i="40"/>
  <c r="AM124" i="40"/>
  <c r="AO124" i="40" s="1"/>
  <c r="AL122" i="40"/>
  <c r="AM122" i="40"/>
  <c r="AO122" i="40" s="1"/>
  <c r="AL139" i="40"/>
  <c r="AM139" i="40"/>
  <c r="AO139" i="40" s="1"/>
  <c r="AL168" i="40"/>
  <c r="AM168" i="40"/>
  <c r="AO168" i="40" s="1"/>
  <c r="AL90" i="40"/>
  <c r="AM90" i="40"/>
  <c r="AO90" i="40" s="1"/>
  <c r="AL190" i="40"/>
  <c r="AM190" i="40"/>
  <c r="AO190" i="40" s="1"/>
  <c r="AL71" i="40"/>
  <c r="AM71" i="40"/>
  <c r="AO71" i="40" s="1"/>
  <c r="AI188" i="40"/>
  <c r="AI95" i="40"/>
  <c r="AI116" i="40"/>
  <c r="AI179" i="40"/>
  <c r="AI97" i="40"/>
  <c r="AI150" i="40"/>
  <c r="AI155" i="40"/>
  <c r="AI82" i="40"/>
  <c r="AI156" i="40"/>
  <c r="AI146" i="40"/>
  <c r="AI96" i="40"/>
  <c r="AI106" i="40"/>
  <c r="AI173" i="40"/>
  <c r="AL123" i="40"/>
  <c r="AM123" i="40"/>
  <c r="AO123" i="40" s="1"/>
  <c r="AL101" i="40"/>
  <c r="AM101" i="40"/>
  <c r="AO101" i="40" s="1"/>
  <c r="AL166" i="40"/>
  <c r="AM166" i="40"/>
  <c r="AO166" i="40" s="1"/>
  <c r="AL77" i="40"/>
  <c r="AM77" i="40"/>
  <c r="AO77" i="40" s="1"/>
  <c r="AJ53" i="40"/>
  <c r="Q8" i="28"/>
  <c r="F19" i="18" s="1"/>
  <c r="F18" i="18" s="1"/>
  <c r="AN140" i="40" l="1"/>
  <c r="AO140" i="40" s="1"/>
  <c r="AL140" i="40"/>
  <c r="AL53" i="40"/>
  <c r="AI53" i="40"/>
  <c r="AM53" i="40"/>
  <c r="AN60" i="40"/>
  <c r="AK53" i="40"/>
  <c r="H21" i="39"/>
  <c r="L22" i="39" s="1"/>
  <c r="AO60" i="40" l="1"/>
  <c r="AO53" i="40" s="1"/>
  <c r="AN53" i="40"/>
  <c r="H22" i="39"/>
  <c r="H25" i="39" s="1"/>
  <c r="H32" i="39" s="1"/>
  <c r="L32" i="39" s="1"/>
  <c r="I21" i="39"/>
  <c r="H33" i="39" l="1"/>
  <c r="I32" i="39"/>
  <c r="H36" i="39"/>
  <c r="N36" i="39" s="1"/>
  <c r="H59" i="39" l="1"/>
  <c r="N59" i="39" s="1"/>
  <c r="H37" i="39"/>
  <c r="N37" i="39" s="1"/>
  <c r="H60" i="39" l="1"/>
  <c r="N60" i="39" s="1"/>
  <c r="I59" i="39"/>
  <c r="E38" i="40" l="1"/>
  <c r="G38" i="40" s="1"/>
  <c r="E20" i="40"/>
  <c r="E39" i="40" s="1"/>
  <c r="G39" i="40" l="1"/>
  <c r="G45" i="40" s="1"/>
  <c r="G46" i="40" s="1"/>
  <c r="G43" i="40"/>
  <c r="E15" i="40"/>
  <c r="E16" i="40" s="1"/>
  <c r="E23" i="40" s="1"/>
  <c r="E26" i="40" s="1"/>
  <c r="E21" i="40"/>
  <c r="E24" i="40" l="1"/>
  <c r="E27" i="40" s="1"/>
  <c r="E25" i="40"/>
</calcChain>
</file>

<file path=xl/sharedStrings.xml><?xml version="1.0" encoding="utf-8"?>
<sst xmlns="http://schemas.openxmlformats.org/spreadsheetml/2006/main" count="1676" uniqueCount="469">
  <si>
    <t>Carlene Hatcher</t>
  </si>
  <si>
    <t>Company Info</t>
  </si>
  <si>
    <t>Employees</t>
  </si>
  <si>
    <t>Vendors</t>
  </si>
  <si>
    <t>Customer Mailing List</t>
  </si>
  <si>
    <t>Inventory Item List</t>
  </si>
  <si>
    <t>Inventory Activity</t>
  </si>
  <si>
    <t>Non-Inventory Purchases</t>
  </si>
  <si>
    <t>Capability Examples</t>
  </si>
  <si>
    <t>EmpFirst</t>
  </si>
  <si>
    <t>EmpLast</t>
  </si>
  <si>
    <t>EmpID</t>
  </si>
  <si>
    <t>EmpTitle</t>
  </si>
  <si>
    <t>EmpDept</t>
  </si>
  <si>
    <t>VStreetAdd</t>
  </si>
  <si>
    <t>Vname</t>
  </si>
  <si>
    <t>Vcity</t>
  </si>
  <si>
    <t>Vstate</t>
  </si>
  <si>
    <t>Vzip</t>
  </si>
  <si>
    <t>Vcontact</t>
  </si>
  <si>
    <t>VCTele</t>
  </si>
  <si>
    <t>VCEmail</t>
  </si>
  <si>
    <t>EmpStartDate</t>
  </si>
  <si>
    <t>CustFirst</t>
  </si>
  <si>
    <t>CustLast</t>
  </si>
  <si>
    <t>CustStreetAdd</t>
  </si>
  <si>
    <t>CustCity</t>
  </si>
  <si>
    <t>CustState</t>
  </si>
  <si>
    <t>CustZip</t>
  </si>
  <si>
    <t>CustTele</t>
  </si>
  <si>
    <t>CustEmail</t>
  </si>
  <si>
    <t>UPC</t>
  </si>
  <si>
    <t>Description</t>
  </si>
  <si>
    <t>Supplier</t>
  </si>
  <si>
    <t>Cost</t>
  </si>
  <si>
    <t>QOH</t>
  </si>
  <si>
    <t>ActivDate</t>
  </si>
  <si>
    <t>AcctType</t>
  </si>
  <si>
    <t>Qty</t>
  </si>
  <si>
    <t>PurchTotal</t>
  </si>
  <si>
    <t>Unit Cost or Sold Price</t>
  </si>
  <si>
    <t>Samantha</t>
  </si>
  <si>
    <t>Joanne</t>
  </si>
  <si>
    <t>Brittney</t>
  </si>
  <si>
    <t>Bridley</t>
  </si>
  <si>
    <t>Jones</t>
  </si>
  <si>
    <t>Smith</t>
  </si>
  <si>
    <t>Mack</t>
  </si>
  <si>
    <t>Molone</t>
  </si>
  <si>
    <t>James</t>
  </si>
  <si>
    <t>Stephen</t>
  </si>
  <si>
    <t>Matt</t>
  </si>
  <si>
    <t>Gregory</t>
  </si>
  <si>
    <t>Owner/GenMgr/Accountant</t>
  </si>
  <si>
    <t>Management</t>
  </si>
  <si>
    <t>Assistant Manager</t>
  </si>
  <si>
    <t>Sales Floor</t>
  </si>
  <si>
    <t>Salesperson</t>
  </si>
  <si>
    <t>Stocker</t>
  </si>
  <si>
    <t>Warehouse</t>
  </si>
  <si>
    <t>Rick</t>
  </si>
  <si>
    <t>Mattheson</t>
  </si>
  <si>
    <t>Melisa</t>
  </si>
  <si>
    <t>Randy</t>
  </si>
  <si>
    <t>Bonnie's Accessories</t>
  </si>
  <si>
    <t>CSW Address</t>
  </si>
  <si>
    <t>BA Address</t>
  </si>
  <si>
    <t>SBW Address</t>
  </si>
  <si>
    <t>SH Address</t>
  </si>
  <si>
    <t>Denver</t>
  </si>
  <si>
    <t>Phoenix</t>
  </si>
  <si>
    <t>Flagstaff</t>
  </si>
  <si>
    <t>Albuquerque</t>
  </si>
  <si>
    <t>CO</t>
  </si>
  <si>
    <t>AZ</t>
  </si>
  <si>
    <t>NM</t>
  </si>
  <si>
    <t>Shoe &amp; Boot Warehouse</t>
  </si>
  <si>
    <t>Style Hats</t>
  </si>
  <si>
    <t>Scottsdale Specialties</t>
  </si>
  <si>
    <t>SS Address</t>
  </si>
  <si>
    <t>Scottsdale</t>
  </si>
  <si>
    <t>CSW Contact</t>
  </si>
  <si>
    <t>BA Contact</t>
  </si>
  <si>
    <t>SBW Contact</t>
  </si>
  <si>
    <t>SH Contact</t>
  </si>
  <si>
    <t>SS Contact</t>
  </si>
  <si>
    <t>cs@csw.com</t>
  </si>
  <si>
    <t>cs@ba.com</t>
  </si>
  <si>
    <t>cs@sbw.com</t>
  </si>
  <si>
    <t>cs@sh.com</t>
  </si>
  <si>
    <t>cs@ss.com</t>
  </si>
  <si>
    <t>Style Outfitters</t>
  </si>
  <si>
    <t>Dress Smart</t>
  </si>
  <si>
    <t>Shoe Trends</t>
  </si>
  <si>
    <t>SO Address</t>
  </si>
  <si>
    <t>DS Address</t>
  </si>
  <si>
    <t>ST Address</t>
  </si>
  <si>
    <t>Product Category</t>
  </si>
  <si>
    <t>Clothing</t>
  </si>
  <si>
    <t>Accessories</t>
  </si>
  <si>
    <t>Shoes</t>
  </si>
  <si>
    <t>Hats</t>
  </si>
  <si>
    <t>Charlotte</t>
  </si>
  <si>
    <t>NC</t>
  </si>
  <si>
    <t>Mazoola</t>
  </si>
  <si>
    <t>MT</t>
  </si>
  <si>
    <t>Cinncinatti</t>
  </si>
  <si>
    <t>OH</t>
  </si>
  <si>
    <t>SO Contact</t>
  </si>
  <si>
    <t>DS Contact</t>
  </si>
  <si>
    <t>ST Contact</t>
  </si>
  <si>
    <t>cs@so.com</t>
  </si>
  <si>
    <t>cs@ds.com</t>
  </si>
  <si>
    <t>cs@st.com</t>
  </si>
  <si>
    <t>Style</t>
  </si>
  <si>
    <t>Item</t>
  </si>
  <si>
    <t>Size</t>
  </si>
  <si>
    <t>Color</t>
  </si>
  <si>
    <t>Group</t>
  </si>
  <si>
    <t>Casual</t>
  </si>
  <si>
    <t>Pant</t>
  </si>
  <si>
    <t>Mens</t>
  </si>
  <si>
    <t>Womens</t>
  </si>
  <si>
    <t>Boys</t>
  </si>
  <si>
    <t>Girls</t>
  </si>
  <si>
    <t>S</t>
  </si>
  <si>
    <t>M</t>
  </si>
  <si>
    <t>L</t>
  </si>
  <si>
    <t>Black</t>
  </si>
  <si>
    <t>Brown</t>
  </si>
  <si>
    <t>Tan</t>
  </si>
  <si>
    <t>Dress</t>
  </si>
  <si>
    <t>Green</t>
  </si>
  <si>
    <t>Blue</t>
  </si>
  <si>
    <t>White</t>
  </si>
  <si>
    <t>Skirt</t>
  </si>
  <si>
    <t>Skirt &amp; Top Set</t>
  </si>
  <si>
    <t>Flowered</t>
  </si>
  <si>
    <t>Butterflies</t>
  </si>
  <si>
    <t>Animals</t>
  </si>
  <si>
    <t>Yellow</t>
  </si>
  <si>
    <t>Pink</t>
  </si>
  <si>
    <t>SlipOns</t>
  </si>
  <si>
    <t>Tie Clip</t>
  </si>
  <si>
    <t>Category</t>
  </si>
  <si>
    <t>Footwear</t>
  </si>
  <si>
    <t>Women</t>
  </si>
  <si>
    <t>Jewelry</t>
  </si>
  <si>
    <t>Hair Accessories</t>
  </si>
  <si>
    <t>Headbands</t>
  </si>
  <si>
    <t>Necklace</t>
  </si>
  <si>
    <t>Bracelet</t>
  </si>
  <si>
    <t>Cuff Links</t>
  </si>
  <si>
    <t>Red</t>
  </si>
  <si>
    <t>Sun hat</t>
  </si>
  <si>
    <t>Ball cap</t>
  </si>
  <si>
    <t>Kids</t>
  </si>
  <si>
    <t>Eyelet</t>
  </si>
  <si>
    <t>Cotton</t>
  </si>
  <si>
    <t>One Size</t>
  </si>
  <si>
    <t>Gold</t>
  </si>
  <si>
    <t>Silver</t>
  </si>
  <si>
    <t>Assorted Set</t>
  </si>
  <si>
    <t>Ponytail Ties</t>
  </si>
  <si>
    <t>18"</t>
  </si>
  <si>
    <t>10"</t>
  </si>
  <si>
    <t>8"</t>
  </si>
  <si>
    <t>5"</t>
  </si>
  <si>
    <t>Flare</t>
  </si>
  <si>
    <t>Playtime</t>
  </si>
  <si>
    <t>Store Displays</t>
  </si>
  <si>
    <t>Portland</t>
  </si>
  <si>
    <t>OR</t>
  </si>
  <si>
    <t>Clothing Superwarehouse</t>
  </si>
  <si>
    <t>POS Excellence</t>
  </si>
  <si>
    <t>Point of Sale Systems</t>
  </si>
  <si>
    <t>POSE Address</t>
  </si>
  <si>
    <t>POSE Contact</t>
  </si>
  <si>
    <t>cs@pose.com</t>
  </si>
  <si>
    <t>Store Space Rentals</t>
  </si>
  <si>
    <t>Bailey's Storefronts</t>
  </si>
  <si>
    <t>BS Address</t>
  </si>
  <si>
    <t>BS Contact</t>
  </si>
  <si>
    <t>Advantage Store Displays</t>
  </si>
  <si>
    <t>ASD Address</t>
  </si>
  <si>
    <t>ASD Contact</t>
  </si>
  <si>
    <t>cs@asd.com</t>
  </si>
  <si>
    <t>cs@bs.com</t>
  </si>
  <si>
    <t>Office Supply Superstore</t>
  </si>
  <si>
    <t>Office Supplies and more</t>
  </si>
  <si>
    <t>OSS Address</t>
  </si>
  <si>
    <t>123 E. Santa Fe Ave.</t>
  </si>
  <si>
    <t>Company Name</t>
  </si>
  <si>
    <t>Address</t>
  </si>
  <si>
    <t>City</t>
  </si>
  <si>
    <t>State</t>
  </si>
  <si>
    <t>Zip</t>
  </si>
  <si>
    <t>Store Name</t>
  </si>
  <si>
    <t>Store #</t>
  </si>
  <si>
    <t>Tele</t>
  </si>
  <si>
    <t>Email</t>
  </si>
  <si>
    <t>GM Name</t>
  </si>
  <si>
    <t>Melisa Mack</t>
  </si>
  <si>
    <t>cs@Mackies.com</t>
  </si>
  <si>
    <t>Mackie's Clothing Boutique</t>
  </si>
  <si>
    <t>Sally Preston</t>
  </si>
  <si>
    <t>cs@mackiesscottsdale.com</t>
  </si>
  <si>
    <t>Mackie's Stores</t>
  </si>
  <si>
    <t>Mackie's Clothing</t>
  </si>
  <si>
    <t>653 N. Eighth St.</t>
  </si>
  <si>
    <t>852 W. Charmers St.</t>
  </si>
  <si>
    <t>Payson</t>
  </si>
  <si>
    <t>Grand Opening Date</t>
  </si>
  <si>
    <t>Macy Bryson</t>
  </si>
  <si>
    <t>cs@mackiespayson.com</t>
  </si>
  <si>
    <t>Mackie's Scottsdale</t>
  </si>
  <si>
    <t>Beginning Inventory</t>
  </si>
  <si>
    <t>Inventory Purchases:</t>
  </si>
  <si>
    <t>Full Description</t>
  </si>
  <si>
    <t>Unit Cost</t>
  </si>
  <si>
    <t>Retail Price</t>
  </si>
  <si>
    <t>Sold Price</t>
  </si>
  <si>
    <t>Curr Sale % Off</t>
  </si>
  <si>
    <t>Sale Total</t>
  </si>
  <si>
    <t>Day of Week</t>
  </si>
  <si>
    <r>
      <t>=VLOOKUP($E8,'Inventory List'!$A$8:$K$162,</t>
    </r>
    <r>
      <rPr>
        <b/>
        <sz val="14"/>
        <rFont val="Gadugi"/>
        <family val="2"/>
      </rPr>
      <t>8</t>
    </r>
    <r>
      <rPr>
        <sz val="14"/>
        <rFont val="Gadugi"/>
        <family val="2"/>
      </rPr>
      <t>)</t>
    </r>
  </si>
  <si>
    <r>
      <t>=VLOOKUP($E8,'Inventory List'!$A$8:$K$162,</t>
    </r>
    <r>
      <rPr>
        <b/>
        <sz val="14"/>
        <rFont val="Gadugi"/>
        <family val="2"/>
      </rPr>
      <t>10</t>
    </r>
    <r>
      <rPr>
        <sz val="14"/>
        <rFont val="Gadugi"/>
        <family val="2"/>
      </rPr>
      <t>)</t>
    </r>
  </si>
  <si>
    <r>
      <t>=VLOOKUP($D8,'Inventory List'!$A$8:$K$162,</t>
    </r>
    <r>
      <rPr>
        <b/>
        <sz val="14"/>
        <rFont val="Gadugi"/>
        <family val="2"/>
      </rPr>
      <t>10</t>
    </r>
    <r>
      <rPr>
        <sz val="14"/>
        <rFont val="Gadugi"/>
        <family val="2"/>
      </rPr>
      <t>)</t>
    </r>
  </si>
  <si>
    <t>Equip</t>
  </si>
  <si>
    <t>Software</t>
  </si>
  <si>
    <t>Clothing Racks</t>
  </si>
  <si>
    <t>Jewelry Displays</t>
  </si>
  <si>
    <t>Wall Displays</t>
  </si>
  <si>
    <t>Shoe Displays</t>
  </si>
  <si>
    <t>POS System</t>
  </si>
  <si>
    <t>Cash Register</t>
  </si>
  <si>
    <r>
      <t xml:space="preserve">                '=VLOOKUP($D9,'Inventory List'!$A$8:$K$162,</t>
    </r>
    <r>
      <rPr>
        <b/>
        <sz val="14"/>
        <rFont val="Gadugi"/>
        <family val="2"/>
      </rPr>
      <t>8</t>
    </r>
    <r>
      <rPr>
        <sz val="14"/>
        <rFont val="Gadugi"/>
        <family val="2"/>
      </rPr>
      <t>)</t>
    </r>
  </si>
  <si>
    <t>Supplies</t>
  </si>
  <si>
    <t>Office Supplies -- Post its</t>
  </si>
  <si>
    <t xml:space="preserve"> </t>
  </si>
  <si>
    <t>Purch Date</t>
  </si>
  <si>
    <t>Sale Date</t>
  </si>
  <si>
    <t>Grand Total</t>
  </si>
  <si>
    <t>Inventory Summary for 2021 Q1</t>
  </si>
  <si>
    <t>Total Purchases</t>
  </si>
  <si>
    <t>Operating Expenses</t>
  </si>
  <si>
    <t>Rent</t>
  </si>
  <si>
    <t>Exp Date</t>
  </si>
  <si>
    <t>Amount</t>
  </si>
  <si>
    <t>Utilities for 1/1/21-2/10/21</t>
  </si>
  <si>
    <t>Utilities for 2/11/21-3/10/21</t>
  </si>
  <si>
    <t>=VLOOKUP(D8,'Company Info'!$B$7:$C$9,2)</t>
  </si>
  <si>
    <t>Wage/Hr</t>
  </si>
  <si>
    <t>Hours/wk</t>
  </si>
  <si>
    <t>Total/wk</t>
  </si>
  <si>
    <t>#wks/Qtr</t>
  </si>
  <si>
    <t>Total Wages for Q1</t>
  </si>
  <si>
    <t>Storage space rent</t>
  </si>
  <si>
    <t>Markup %</t>
  </si>
  <si>
    <t>Across the board Markup %</t>
  </si>
  <si>
    <t>APPLY</t>
  </si>
  <si>
    <t>Total</t>
  </si>
  <si>
    <t>Days of Lagtime</t>
  </si>
  <si>
    <t>Beg Inv</t>
  </si>
  <si>
    <t>Ending Inventory Value</t>
  </si>
  <si>
    <t>=B9&amp;", "&amp;C9&amp;", "&amp;D9&amp;", "&amp;E9&amp;", "&amp;F9&amp;", "&amp;G9</t>
  </si>
  <si>
    <t>Physical Count</t>
  </si>
  <si>
    <t>Inv Count &amp; Reconciliation</t>
  </si>
  <si>
    <t>Adjust Calc'd Inv By</t>
  </si>
  <si>
    <t>Value of Net Adjs</t>
  </si>
  <si>
    <t>Ending Inventory</t>
  </si>
  <si>
    <t>Utilities</t>
  </si>
  <si>
    <t>Inv Storage</t>
  </si>
  <si>
    <t>Ship Cost</t>
  </si>
  <si>
    <t>Shipping costs for Inventory Purchases</t>
  </si>
  <si>
    <t>1-Jan</t>
  </si>
  <si>
    <t>3-Jan</t>
  </si>
  <si>
    <t>15-Feb</t>
  </si>
  <si>
    <t>5-Mar</t>
  </si>
  <si>
    <t>12-Mar</t>
  </si>
  <si>
    <t>Full Descriptionl</t>
  </si>
  <si>
    <t>Qty Purchased</t>
  </si>
  <si>
    <t>Sales Qty</t>
  </si>
  <si>
    <t>Total Net Adjusts</t>
  </si>
  <si>
    <t>Total Ending Inventory</t>
  </si>
  <si>
    <r>
      <rPr>
        <u/>
        <sz val="14"/>
        <rFont val="Gadugi"/>
        <family val="2"/>
      </rPr>
      <t>Calculated</t>
    </r>
    <r>
      <rPr>
        <sz val="14"/>
        <rFont val="Gadugi"/>
        <family val="2"/>
      </rPr>
      <t xml:space="preserve"> End Inv</t>
    </r>
  </si>
  <si>
    <r>
      <rPr>
        <b/>
        <u/>
        <sz val="14"/>
        <color rgb="FFFF0000"/>
        <rFont val="Gadugi"/>
        <family val="2"/>
      </rPr>
      <t>Actual</t>
    </r>
    <r>
      <rPr>
        <b/>
        <sz val="14"/>
        <color rgb="FFFF0000"/>
        <rFont val="Gadugi"/>
        <family val="2"/>
      </rPr>
      <t xml:space="preserve"> Final</t>
    </r>
    <r>
      <rPr>
        <b/>
        <sz val="14"/>
        <color indexed="10"/>
        <rFont val="Gadugi"/>
        <family val="2"/>
      </rPr>
      <t xml:space="preserve"> EOQ Inventory</t>
    </r>
  </si>
  <si>
    <t>8-Jan</t>
  </si>
  <si>
    <t>9-Jan</t>
  </si>
  <si>
    <t>10-Jan</t>
  </si>
  <si>
    <t>15-Jan</t>
  </si>
  <si>
    <t>16-Jan</t>
  </si>
  <si>
    <t>17-Jan</t>
  </si>
  <si>
    <t>22-Jan</t>
  </si>
  <si>
    <t>23-Jan</t>
  </si>
  <si>
    <t>24-Jan</t>
  </si>
  <si>
    <t>29-Jan</t>
  </si>
  <si>
    <t>30-Jan</t>
  </si>
  <si>
    <t>31-Jan</t>
  </si>
  <si>
    <t>5-Feb</t>
  </si>
  <si>
    <t>6-Feb</t>
  </si>
  <si>
    <t>7-Feb</t>
  </si>
  <si>
    <t>12-Feb</t>
  </si>
  <si>
    <t>13-Feb</t>
  </si>
  <si>
    <t>14-Feb</t>
  </si>
  <si>
    <t>19-Feb</t>
  </si>
  <si>
    <t>20-Feb</t>
  </si>
  <si>
    <t>21-Feb</t>
  </si>
  <si>
    <t>26-Feb</t>
  </si>
  <si>
    <t>27-Feb</t>
  </si>
  <si>
    <t>28-Feb</t>
  </si>
  <si>
    <t>6-Mar</t>
  </si>
  <si>
    <t>7-Mar</t>
  </si>
  <si>
    <t>13-Mar</t>
  </si>
  <si>
    <t>14-Mar</t>
  </si>
  <si>
    <t>19-Mar</t>
  </si>
  <si>
    <t>20-Mar</t>
  </si>
  <si>
    <t>21-Mar</t>
  </si>
  <si>
    <t>26-Mar</t>
  </si>
  <si>
    <t>27-Mar</t>
  </si>
  <si>
    <t>28-Mar</t>
  </si>
  <si>
    <t>Total Sales for the Day</t>
  </si>
  <si>
    <t xml:space="preserve">         '=IF(H9&lt;&gt;N9,H9-N9,0)</t>
  </si>
  <si>
    <t>FINAL, TRUE INVENTORY FOR QTR</t>
  </si>
  <si>
    <t>Net Profit Margin</t>
  </si>
  <si>
    <t>Net Profit</t>
  </si>
  <si>
    <t>Income Taxes</t>
  </si>
  <si>
    <t>Taxes</t>
  </si>
  <si>
    <t>Total Other Expenses</t>
  </si>
  <si>
    <t>Office Supplies</t>
  </si>
  <si>
    <t>Cash register</t>
  </si>
  <si>
    <t>Displays for the merchandise</t>
  </si>
  <si>
    <t>Other Expenses:</t>
  </si>
  <si>
    <t>Operating Expenses Margin</t>
  </si>
  <si>
    <t>Total Operating Expenses</t>
  </si>
  <si>
    <t>Wages</t>
  </si>
  <si>
    <t>Operating Expenses:</t>
  </si>
  <si>
    <t>Gross Profit Margin</t>
  </si>
  <si>
    <t>Gross Profit/Loss</t>
  </si>
  <si>
    <t>COGS Margin</t>
  </si>
  <si>
    <t>Total COGS</t>
  </si>
  <si>
    <t>Total Indirect Costs</t>
  </si>
  <si>
    <t>Storage cost (warehouse)</t>
  </si>
  <si>
    <t>Indirect Costs</t>
  </si>
  <si>
    <t>Total Direct Costs</t>
  </si>
  <si>
    <t>Shipping</t>
  </si>
  <si>
    <t>Net Inventory</t>
  </si>
  <si>
    <t>Less Ending Inventory</t>
  </si>
  <si>
    <t>Total Purchase Price of Merchandise Sold</t>
  </si>
  <si>
    <t>Direct Costs</t>
  </si>
  <si>
    <t>Net Sales</t>
  </si>
  <si>
    <t>Returns</t>
  </si>
  <si>
    <t>Sales</t>
  </si>
  <si>
    <t>Revenue:</t>
  </si>
  <si>
    <t>Variance Means</t>
  </si>
  <si>
    <t>Budget Performance: Variance</t>
  </si>
  <si>
    <t>Actual</t>
  </si>
  <si>
    <t>Budget</t>
  </si>
  <si>
    <t>Inventory Purchases</t>
  </si>
  <si>
    <t>COGS</t>
  </si>
  <si>
    <t>Budget KPI for Control Points</t>
  </si>
  <si>
    <t>Other Expenses</t>
  </si>
  <si>
    <t>Gross Profit</t>
  </si>
  <si>
    <t>Purchased less than budgeted</t>
  </si>
  <si>
    <t>Ending inventory higher than budgeted</t>
  </si>
  <si>
    <t>2021 Q1 Variance Analysis</t>
  </si>
  <si>
    <t>ENTER VALUES ONLY IN THE YELLOW SPACES</t>
  </si>
  <si>
    <t xml:space="preserve">NOTE: </t>
  </si>
  <si>
    <r>
      <t xml:space="preserve">Approaches 1 and 2 use </t>
    </r>
    <r>
      <rPr>
        <b/>
        <u/>
        <sz val="14"/>
        <rFont val="Gadugi"/>
        <family val="2"/>
      </rPr>
      <t>AVERAGES</t>
    </r>
    <r>
      <rPr>
        <sz val="14"/>
        <rFont val="Gadugi"/>
        <family val="2"/>
      </rPr>
      <t xml:space="preserve"> for all items in inventory</t>
    </r>
  </si>
  <si>
    <r>
      <t xml:space="preserve">Approach 3 uses current and targets for </t>
    </r>
    <r>
      <rPr>
        <b/>
        <u/>
        <sz val="14"/>
        <rFont val="Gadugi"/>
        <family val="2"/>
      </rPr>
      <t>each item</t>
    </r>
    <r>
      <rPr>
        <sz val="14"/>
        <rFont val="Gadugi"/>
        <family val="2"/>
      </rPr>
      <t xml:space="preserve"> in inventory</t>
    </r>
  </si>
  <si>
    <t xml:space="preserve">1. START WITH TARGET TOTAL SALES </t>
  </si>
  <si>
    <t>&lt; Could use this as a starting point or food for thought</t>
  </si>
  <si>
    <t>Target Total Sales at current cost, price, markup and inventory items</t>
  </si>
  <si>
    <t>Total # of items in inventory is</t>
  </si>
  <si>
    <t>Required AVERAGE Total Sales $ for EVERY ITEM</t>
  </si>
  <si>
    <t>Required AVERAGE QTY sales of EVERY ITEM</t>
  </si>
  <si>
    <t>Current AVERAGE cost per item is</t>
  </si>
  <si>
    <t>Your total costs at current average cost per item</t>
  </si>
  <si>
    <t>2. START BY ADJUSTING FROM CURRENT AS WHOLE INVENTORY</t>
  </si>
  <si>
    <t>Use "-" for less</t>
  </si>
  <si>
    <t>Current</t>
  </si>
  <si>
    <t>Adjustment</t>
  </si>
  <si>
    <t>New Value</t>
  </si>
  <si>
    <t>Total # of unique items in current inventory is</t>
  </si>
  <si>
    <t>3. ADJUST BY INVENTORY ITEM AND SEE A COMPARISON TO THE RIGHT (COLUMN ___)</t>
  </si>
  <si>
    <t>Reset Target Costs to Current Costs</t>
  </si>
  <si>
    <t>&lt; These "buttons" would have to be written with VBA code</t>
  </si>
  <si>
    <t>GRAND TOTALS</t>
  </si>
  <si>
    <t>AVERAGES</t>
  </si>
  <si>
    <t>CURRENT INVENTORY COST AND MARKUP</t>
  </si>
  <si>
    <t>TARGET COST AND MARKUP</t>
  </si>
  <si>
    <t>Target Sales QTY</t>
  </si>
  <si>
    <r>
      <t xml:space="preserve">Comparisons from Current to Target </t>
    </r>
    <r>
      <rPr>
        <b/>
        <u/>
        <sz val="18"/>
        <color indexed="10"/>
        <rFont val="Gadugi"/>
        <family val="2"/>
      </rPr>
      <t>AT THE SALE QTY</t>
    </r>
    <r>
      <rPr>
        <b/>
        <sz val="18"/>
        <color indexed="17"/>
        <rFont val="Gadugi"/>
        <family val="2"/>
      </rPr>
      <t xml:space="preserve"> YOU INDICATED FOR EACH ITEM</t>
    </r>
  </si>
  <si>
    <t>COST</t>
  </si>
  <si>
    <t>SALES</t>
  </si>
  <si>
    <t xml:space="preserve">GROSS PROFIT $ </t>
  </si>
  <si>
    <t xml:space="preserve">GROSS MARGIN % </t>
  </si>
  <si>
    <t>Current Markup %</t>
  </si>
  <si>
    <t>Retail $</t>
  </si>
  <si>
    <t>Gross Margin</t>
  </si>
  <si>
    <t>Cost Change</t>
  </si>
  <si>
    <t>TARGET Item Markup %</t>
  </si>
  <si>
    <t>NEW Cost $</t>
  </si>
  <si>
    <t xml:space="preserve">New Retail $ </t>
  </si>
  <si>
    <t>New Gross Profit PER ITEM</t>
  </si>
  <si>
    <t>Target</t>
  </si>
  <si>
    <t>GAIN/LOSS</t>
  </si>
  <si>
    <t xml:space="preserve"> GAIN/LOSS</t>
  </si>
  <si>
    <t xml:space="preserve">Same as the item's current markup % on the Inventory List sheet </t>
  </si>
  <si>
    <t>Reflects current markup % as shown on the Inventory List sheet for each item (see blue below)</t>
  </si>
  <si>
    <t>Markup Diff than ATB%</t>
  </si>
  <si>
    <t xml:space="preserve">START WITH A STANDARD MARKUP HERE </t>
  </si>
  <si>
    <t>THEN YOU CAN CHANGE INDIVIDUAL ITEM MARKUPS HERE</t>
  </si>
  <si>
    <t>The VBA code is currently not written for the APPLY button, so when you enter a markup % for an individual item, the original formula will be overwritten. Simply type in the values you want to use.</t>
  </si>
  <si>
    <t>The VBA code is currently not written for the APPLY buttons, so when you enter a value into a yellow area, the original formula will be overwritten. Simply type in what value you want to use.</t>
  </si>
  <si>
    <t>Changes You Made from</t>
  </si>
  <si>
    <t>New Retail $ (Target Cost + Target Markup)</t>
  </si>
  <si>
    <t>If you want to use a Retail $ different than was calculated, enter it here</t>
  </si>
  <si>
    <r>
      <t xml:space="preserve">New Target Markup % from </t>
    </r>
    <r>
      <rPr>
        <u/>
        <sz val="14"/>
        <rFont val="Gadugi"/>
        <family val="2"/>
      </rPr>
      <t>Target</t>
    </r>
    <r>
      <rPr>
        <sz val="14"/>
        <rFont val="Gadugi"/>
        <family val="2"/>
      </rPr>
      <t xml:space="preserve"> Cost </t>
    </r>
  </si>
  <si>
    <t>ANTICIPATED COST CHANGES (Defaults to Current Cost)</t>
  </si>
  <si>
    <t>FINAL CHANGES TO RETAIL $</t>
  </si>
  <si>
    <r>
      <t xml:space="preserve"> </t>
    </r>
    <r>
      <rPr>
        <b/>
        <u/>
        <sz val="18"/>
        <color rgb="FF008000"/>
        <rFont val="Gadugi"/>
        <family val="2"/>
      </rPr>
      <t>Current</t>
    </r>
    <r>
      <rPr>
        <b/>
        <sz val="18"/>
        <color indexed="17"/>
        <rFont val="Gadugi"/>
        <family val="2"/>
      </rPr>
      <t xml:space="preserve"> to Target</t>
    </r>
  </si>
  <si>
    <t>Final Retail $ Changes</t>
  </si>
  <si>
    <t>Resulting in these Net Markup % Changes</t>
  </si>
  <si>
    <t>New Gross Margin (net markup %)</t>
  </si>
  <si>
    <t>Final Target Values FOR EACH ITEM BELOW</t>
  </si>
  <si>
    <t>Current AVERAGE retail price</t>
  </si>
  <si>
    <t>Current AVERAGE gross profit margin</t>
  </si>
  <si>
    <t>Average contribution (average gross profit $)</t>
  </si>
  <si>
    <t>=Average Sales Quantity per item X Average Retail $ per item X # of items in inventory</t>
  </si>
  <si>
    <t>=Average Sales Quantity per item X Contribution per item X # of items in inventory</t>
  </si>
  <si>
    <t>=Average Sales Quantity per item X Average Cost per item X # of items in inventory</t>
  </si>
  <si>
    <t>Gross Profit at current average cost and retail $</t>
  </si>
  <si>
    <t>Your total sales at current average retail $ per item</t>
  </si>
  <si>
    <t>AVERAGE quantity you plan to sell of EACH ITEM</t>
  </si>
  <si>
    <t xml:space="preserve">Current AVERAGE contribution </t>
  </si>
  <si>
    <t>Current AVERAGE cost per item</t>
  </si>
  <si>
    <t>Current AVERAGE markup</t>
  </si>
  <si>
    <t>THREE APPROACH PLANNING APPROACHES TO MERCHANDISE COSTS, RETAIL PRICES AND GROSS PROFIT</t>
  </si>
  <si>
    <t xml:space="preserve">Q1 2021 </t>
  </si>
  <si>
    <t>Q1 2021 Inventory Activity by Item</t>
  </si>
  <si>
    <t>From "Inv Purch Qty by UPC"</t>
  </si>
  <si>
    <t>From "Sales Qtys by UPC"</t>
  </si>
  <si>
    <t>="Purchases ("&amp;InvPurchQtysTotal&amp;" items)"</t>
  </si>
  <si>
    <t>Beg Inv + Purchases - End Inv</t>
  </si>
  <si>
    <t>from 'Inv Purch by Date' pivot table</t>
  </si>
  <si>
    <t>Final Ending Inventory value from 'Inv Reconciling' sheet (cell Q4)</t>
  </si>
  <si>
    <t>Missed sales target by 1%</t>
  </si>
  <si>
    <t>Need salesperson training for customer service and upselling. Need expand store hours.</t>
  </si>
  <si>
    <t>Need to utilize the planning tools in this workbook to better budget and verify inventory quantities</t>
  </si>
  <si>
    <t>Actual        Gross Profit</t>
  </si>
  <si>
    <t>Actual              Net Profit</t>
  </si>
  <si>
    <t>Actual income taxes were less than budgeted</t>
  </si>
  <si>
    <t xml:space="preserve">Reason for Variance                                       &amp;                                                                    How to Improve </t>
  </si>
  <si>
    <t>Total Inventory Purcases</t>
  </si>
  <si>
    <t>Matches Inv Purch by Date pivot table total</t>
  </si>
  <si>
    <t>=(F8*(1-I8))</t>
  </si>
  <si>
    <t>Total Sales</t>
  </si>
  <si>
    <t>Cost, Retail and Profit Planner</t>
  </si>
  <si>
    <t>Inventory Reconcilition</t>
  </si>
  <si>
    <t>Sales by Date pivot table</t>
  </si>
  <si>
    <t>Quantity Sold by UPC pivot table</t>
  </si>
  <si>
    <t>Income Statement and Budget Variance Analysis for 2021 Q1</t>
  </si>
  <si>
    <t>Introduction</t>
  </si>
  <si>
    <t>Inventory Purchase Activity</t>
  </si>
  <si>
    <t>Inventory Purchases by Purchase Date pivot table</t>
  </si>
  <si>
    <t>Inventory Purchase Quantities by UPC pivot table</t>
  </si>
  <si>
    <t>Net Inventory Cost</t>
  </si>
  <si>
    <t>Cost of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</si>
</sst>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8" formatCode="&quot;$&quot;#,##0.00_);[Red]\(&quot;$&quot;#,##0.00\)"/>
    <numFmt numFmtId="164" formatCode="m/d/yy"/>
    <numFmt numFmtId="165" formatCode="000\-000\-0000"/>
    <numFmt numFmtId="166" formatCode="ddd"/>
    <numFmt numFmtId="167" formatCode="m/d/yy;@"/>
    <numFmt numFmtId="168" formatCode="m/d;@"/>
  </numFmts>
  <fonts count="36" x14ac:knownFonts="1">
    <font>
      <sz val="14"/>
      <name val="Gadugi"/>
    </font>
    <font>
      <b/>
      <sz val="14"/>
      <name val="Gadugi"/>
      <family val="2"/>
    </font>
    <font>
      <u/>
      <sz val="14"/>
      <color indexed="12"/>
      <name val="Gadugi"/>
      <family val="2"/>
    </font>
    <font>
      <sz val="14"/>
      <name val="Gadugi"/>
      <family val="2"/>
    </font>
    <font>
      <b/>
      <sz val="14"/>
      <color indexed="12"/>
      <name val="Gadugi"/>
      <family val="2"/>
    </font>
    <font>
      <b/>
      <sz val="14"/>
      <color indexed="10"/>
      <name val="Gadugi"/>
      <family val="2"/>
    </font>
    <font>
      <b/>
      <sz val="16"/>
      <name val="Gadugi"/>
      <family val="2"/>
    </font>
    <font>
      <b/>
      <sz val="16"/>
      <color indexed="12"/>
      <name val="Gadugi"/>
      <family val="2"/>
    </font>
    <font>
      <u/>
      <sz val="14"/>
      <name val="Gadugi"/>
      <family val="2"/>
    </font>
    <font>
      <b/>
      <u/>
      <sz val="14"/>
      <color rgb="FFFF0000"/>
      <name val="Gadugi"/>
      <family val="2"/>
    </font>
    <font>
      <b/>
      <sz val="14"/>
      <color rgb="FFFF0000"/>
      <name val="Gadugi"/>
      <family val="2"/>
    </font>
    <font>
      <sz val="14"/>
      <color rgb="FF0000FF"/>
      <name val="Gadugi"/>
      <family val="2"/>
    </font>
    <font>
      <sz val="14"/>
      <color theme="0"/>
      <name val="Gadugi"/>
      <family val="2"/>
    </font>
    <font>
      <sz val="16"/>
      <color rgb="FF33CC33"/>
      <name val="Gadugi"/>
      <family val="2"/>
    </font>
    <font>
      <b/>
      <sz val="18"/>
      <name val="Gadugi"/>
      <family val="2"/>
    </font>
    <font>
      <sz val="16"/>
      <name val="Gadugi"/>
      <family val="2"/>
    </font>
    <font>
      <sz val="16"/>
      <color theme="0"/>
      <name val="Gadugi"/>
      <family val="2"/>
    </font>
    <font>
      <b/>
      <sz val="20"/>
      <color indexed="10"/>
      <name val="Gadugi"/>
      <family val="2"/>
    </font>
    <font>
      <b/>
      <sz val="18"/>
      <color indexed="10"/>
      <name val="Gadugi"/>
      <family val="2"/>
    </font>
    <font>
      <b/>
      <sz val="18"/>
      <color indexed="12"/>
      <name val="Gadugi"/>
      <family val="2"/>
    </font>
    <font>
      <b/>
      <u/>
      <sz val="14"/>
      <name val="Gadugi"/>
      <family val="2"/>
    </font>
    <font>
      <b/>
      <sz val="18"/>
      <color indexed="17"/>
      <name val="Gadugi"/>
      <family val="2"/>
    </font>
    <font>
      <b/>
      <sz val="26"/>
      <color indexed="10"/>
      <name val="Gadugi"/>
      <family val="2"/>
    </font>
    <font>
      <b/>
      <sz val="14"/>
      <color indexed="9"/>
      <name val="Gadugi"/>
      <family val="2"/>
    </font>
    <font>
      <b/>
      <sz val="20"/>
      <name val="Gadugi"/>
      <family val="2"/>
    </font>
    <font>
      <b/>
      <sz val="15"/>
      <name val="Gadugi"/>
      <family val="2"/>
    </font>
    <font>
      <b/>
      <u/>
      <sz val="18"/>
      <color indexed="10"/>
      <name val="Gadugi"/>
      <family val="2"/>
    </font>
    <font>
      <b/>
      <sz val="14"/>
      <color rgb="FF0000FF"/>
      <name val="Gadugi"/>
      <family val="2"/>
    </font>
    <font>
      <sz val="14"/>
      <color rgb="FFFF0000"/>
      <name val="Gadugi"/>
      <family val="2"/>
    </font>
    <font>
      <b/>
      <sz val="20"/>
      <color rgb="FF3333FF"/>
      <name val="Gadugi"/>
      <family val="2"/>
    </font>
    <font>
      <b/>
      <u/>
      <sz val="18"/>
      <color rgb="FF008000"/>
      <name val="Gadugi"/>
      <family val="2"/>
    </font>
    <font>
      <b/>
      <sz val="14"/>
      <color theme="0"/>
      <name val="Gadugi"/>
      <family val="2"/>
    </font>
    <font>
      <sz val="20"/>
      <name val="Gadugi"/>
      <family val="2"/>
    </font>
    <font>
      <i/>
      <sz val="16"/>
      <name val="Gadugi"/>
      <family val="2"/>
    </font>
    <font>
      <sz val="22"/>
      <name val="Gadugi"/>
      <family val="2"/>
    </font>
    <font>
      <b/>
      <sz val="16"/>
      <color theme="0"/>
      <name val="Gadugi"/>
      <family val="2"/>
    </font>
  </fonts>
  <fills count="9">
    <fill>
      <patternFill patternType="none"/>
    </fill>
    <fill>
      <patternFill patternType="gray125"/>
    </fill>
    <fill>
      <patternFill patternType="solid">
        <fgColor indexed="51"/>
        <bgColor indexed="64"/>
      </patternFill>
    </fill>
    <fill>
      <patternFill patternType="solid">
        <fgColor indexed="53"/>
        <bgColor indexed="64"/>
      </patternFill>
    </fill>
    <fill>
      <patternFill patternType="solid">
        <fgColor rgb="FFFFC000"/>
        <bgColor indexed="64"/>
      </patternFill>
    </fill>
    <fill>
      <patternFill patternType="solid">
        <fgColor rgb="FF0066FF"/>
        <bgColor indexed="64"/>
      </patternFill>
    </fill>
    <fill>
      <patternFill patternType="solid">
        <fgColor theme="0"/>
        <bgColor indexed="64"/>
      </patternFill>
    </fill>
    <fill>
      <patternFill patternType="solid">
        <fgColor indexed="17"/>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0" fontId="3" fillId="0" borderId="0"/>
  </cellStyleXfs>
  <cellXfs count="355">
    <xf numFmtId="0" fontId="0" fillId="0" borderId="0" xfId="0"/>
    <xf numFmtId="0" fontId="2" fillId="0" borderId="0" xfId="1" applyAlignment="1" applyProtection="1">
      <alignment vertical="top"/>
    </xf>
    <xf numFmtId="0" fontId="2" fillId="0" borderId="0" xfId="1" applyAlignment="1" applyProtection="1">
      <alignment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0" fillId="0" borderId="0" xfId="0" applyAlignment="1" applyProtection="1">
      <alignment vertical="center"/>
    </xf>
    <xf numFmtId="8" fontId="0" fillId="0" borderId="0" xfId="0" applyNumberFormat="1" applyAlignment="1" applyProtection="1">
      <alignment horizontal="center" vertical="center"/>
    </xf>
    <xf numFmtId="8" fontId="29" fillId="0" borderId="0" xfId="0" applyNumberFormat="1" applyFont="1" applyAlignment="1" applyProtection="1">
      <alignment horizontal="center"/>
    </xf>
    <xf numFmtId="0" fontId="10" fillId="0" borderId="0" xfId="0" applyFont="1" applyAlignment="1" applyProtection="1">
      <alignment vertical="center" wrapText="1"/>
    </xf>
    <xf numFmtId="8" fontId="1" fillId="3" borderId="3" xfId="0" applyNumberFormat="1" applyFont="1" applyFill="1" applyBorder="1" applyAlignment="1" applyProtection="1">
      <alignment horizontal="center" vertical="center"/>
    </xf>
    <xf numFmtId="10" fontId="0" fillId="0" borderId="0" xfId="0" applyNumberFormat="1" applyAlignment="1" applyProtection="1">
      <alignment horizontal="center" vertical="center"/>
    </xf>
    <xf numFmtId="0" fontId="0" fillId="0" borderId="0" xfId="0" applyFill="1" applyAlignment="1" applyProtection="1">
      <alignment horizontal="center" vertical="center"/>
    </xf>
    <xf numFmtId="0" fontId="0" fillId="0" borderId="0" xfId="0" quotePrefix="1" applyFill="1" applyAlignment="1" applyProtection="1">
      <alignment horizontal="center" vertical="center"/>
    </xf>
    <xf numFmtId="0" fontId="0" fillId="0" borderId="0" xfId="0" applyFill="1" applyAlignment="1" applyProtection="1">
      <alignment vertical="center"/>
    </xf>
    <xf numFmtId="8" fontId="0" fillId="0" borderId="0" xfId="0" applyNumberFormat="1" applyFill="1" applyAlignment="1" applyProtection="1">
      <alignment horizontal="center" vertical="center"/>
    </xf>
    <xf numFmtId="8" fontId="1" fillId="0" borderId="0" xfId="0" applyNumberFormat="1" applyFont="1" applyFill="1" applyAlignment="1" applyProtection="1">
      <alignment horizontal="center" vertical="center"/>
    </xf>
    <xf numFmtId="8" fontId="29" fillId="0" borderId="0" xfId="0" applyNumberFormat="1" applyFont="1" applyFill="1" applyAlignment="1" applyProtection="1">
      <alignment horizontal="center"/>
    </xf>
    <xf numFmtId="0" fontId="0" fillId="0" borderId="1" xfId="0" applyBorder="1" applyAlignment="1" applyProtection="1">
      <alignment horizontal="center" vertical="center"/>
    </xf>
    <xf numFmtId="0" fontId="0" fillId="0" borderId="1" xfId="0" applyBorder="1" applyAlignment="1" applyProtection="1">
      <alignment horizontal="left" vertical="center"/>
    </xf>
    <xf numFmtId="8" fontId="0" fillId="0" borderId="1" xfId="0" applyNumberFormat="1" applyBorder="1" applyAlignment="1" applyProtection="1">
      <alignment horizontal="center" vertical="center"/>
    </xf>
    <xf numFmtId="10" fontId="0" fillId="0" borderId="1" xfId="0" applyNumberFormat="1" applyBorder="1" applyAlignment="1" applyProtection="1">
      <alignment horizontal="center" vertical="center"/>
    </xf>
    <xf numFmtId="8" fontId="3" fillId="0" borderId="1" xfId="0" applyNumberFormat="1" applyFont="1" applyBorder="1" applyAlignment="1" applyProtection="1">
      <alignment horizontal="center" vertical="center" wrapText="1"/>
    </xf>
    <xf numFmtId="8" fontId="0" fillId="0" borderId="0" xfId="0" applyNumberFormat="1" applyAlignment="1" applyProtection="1">
      <alignment horizontal="center" vertical="center" wrapText="1"/>
    </xf>
    <xf numFmtId="0" fontId="0" fillId="0" borderId="1" xfId="0" applyBorder="1" applyAlignment="1" applyProtection="1">
      <alignment horizontal="center" vertical="center" wrapText="1"/>
    </xf>
    <xf numFmtId="8" fontId="24" fillId="0" borderId="0" xfId="0" applyNumberFormat="1" applyFont="1" applyAlignment="1" applyProtection="1">
      <alignment horizontal="center"/>
    </xf>
    <xf numFmtId="0" fontId="0" fillId="6" borderId="1" xfId="0" applyFill="1" applyBorder="1" applyAlignment="1" applyProtection="1">
      <alignment horizontal="center" vertical="center"/>
    </xf>
    <xf numFmtId="0" fontId="0" fillId="6" borderId="0" xfId="0" applyFill="1" applyBorder="1" applyAlignment="1" applyProtection="1">
      <alignment vertical="center"/>
    </xf>
    <xf numFmtId="0" fontId="0" fillId="0" borderId="0" xfId="0" applyBorder="1" applyAlignment="1" applyProtection="1">
      <alignment horizontal="center" vertical="center"/>
    </xf>
    <xf numFmtId="0" fontId="0" fillId="0" borderId="0" xfId="0" applyAlignment="1" applyProtection="1">
      <alignment vertical="top"/>
    </xf>
    <xf numFmtId="0" fontId="0" fillId="0" borderId="0" xfId="0" applyProtection="1"/>
    <xf numFmtId="0" fontId="3" fillId="0" borderId="0" xfId="0" applyFont="1" applyAlignment="1" applyProtection="1">
      <alignment vertical="center"/>
    </xf>
    <xf numFmtId="0" fontId="3" fillId="0" borderId="0" xfId="0" applyFont="1" applyProtection="1"/>
    <xf numFmtId="164" fontId="0" fillId="0" borderId="0" xfId="0" applyNumberFormat="1" applyAlignment="1" applyProtection="1">
      <alignment horizontal="center" vertical="center"/>
    </xf>
    <xf numFmtId="165" fontId="0" fillId="0" borderId="0" xfId="0" applyNumberFormat="1" applyAlignment="1" applyProtection="1">
      <alignment vertical="center"/>
    </xf>
    <xf numFmtId="0" fontId="0" fillId="0" borderId="1" xfId="0" applyBorder="1" applyAlignment="1" applyProtection="1">
      <alignment horizontal="center"/>
    </xf>
    <xf numFmtId="164" fontId="0" fillId="0" borderId="1" xfId="0" applyNumberFormat="1" applyBorder="1" applyAlignment="1" applyProtection="1">
      <alignment horizontal="center" wrapText="1"/>
    </xf>
    <xf numFmtId="165" fontId="0" fillId="0" borderId="1" xfId="0" applyNumberFormat="1" applyBorder="1" applyAlignment="1" applyProtection="1">
      <alignment horizontal="center"/>
    </xf>
    <xf numFmtId="0" fontId="0" fillId="0" borderId="1" xfId="0" applyFill="1" applyBorder="1" applyAlignment="1" applyProtection="1">
      <alignment horizontal="center"/>
    </xf>
    <xf numFmtId="0" fontId="0" fillId="0" borderId="0" xfId="0" applyAlignment="1" applyProtection="1">
      <alignment horizontal="center"/>
    </xf>
    <xf numFmtId="0" fontId="0" fillId="0" borderId="0" xfId="0" applyAlignment="1" applyProtection="1"/>
    <xf numFmtId="8" fontId="0" fillId="0" borderId="0" xfId="0" applyNumberFormat="1" applyAlignment="1" applyProtection="1"/>
    <xf numFmtId="0" fontId="0" fillId="0" borderId="0" xfId="0" quotePrefix="1" applyAlignment="1" applyProtection="1"/>
    <xf numFmtId="8" fontId="0" fillId="0" borderId="0" xfId="0" applyNumberFormat="1" applyAlignment="1" applyProtection="1">
      <alignment horizontal="center"/>
    </xf>
    <xf numFmtId="0" fontId="0" fillId="0" borderId="0" xfId="0" applyFill="1" applyBorder="1" applyAlignment="1" applyProtection="1"/>
    <xf numFmtId="14" fontId="0" fillId="0" borderId="0" xfId="0" applyNumberFormat="1" applyAlignment="1" applyProtection="1">
      <alignment horizontal="center"/>
    </xf>
    <xf numFmtId="0" fontId="3" fillId="0" borderId="0" xfId="0" applyFont="1" applyAlignment="1" applyProtection="1"/>
    <xf numFmtId="0" fontId="0" fillId="0" borderId="0" xfId="0" applyAlignment="1" applyProtection="1">
      <alignment horizontal="center" vertical="top"/>
    </xf>
    <xf numFmtId="165" fontId="0" fillId="0" borderId="0" xfId="0" applyNumberFormat="1" applyAlignment="1" applyProtection="1">
      <alignment horizontal="center" vertical="top"/>
    </xf>
    <xf numFmtId="0" fontId="0" fillId="0" borderId="1" xfId="0" applyBorder="1" applyAlignment="1" applyProtection="1">
      <alignment horizontal="center" vertical="top"/>
    </xf>
    <xf numFmtId="165" fontId="0" fillId="0" borderId="1" xfId="0" applyNumberFormat="1" applyBorder="1" applyAlignment="1" applyProtection="1">
      <alignment horizontal="center" vertical="top"/>
    </xf>
    <xf numFmtId="0" fontId="0" fillId="0" borderId="1" xfId="0" applyFill="1" applyBorder="1" applyAlignment="1" applyProtection="1">
      <alignment horizontal="center" vertical="top"/>
    </xf>
    <xf numFmtId="0" fontId="0" fillId="0" borderId="1" xfId="0" applyBorder="1" applyAlignment="1" applyProtection="1">
      <alignment vertical="center"/>
    </xf>
    <xf numFmtId="8" fontId="0" fillId="0" borderId="0" xfId="0" applyNumberFormat="1" applyAlignment="1" applyProtection="1">
      <alignment vertical="center"/>
    </xf>
    <xf numFmtId="8" fontId="3" fillId="0" borderId="0" xfId="0" applyNumberFormat="1" applyFont="1" applyAlignment="1" applyProtection="1">
      <alignment vertical="center"/>
    </xf>
    <xf numFmtId="8" fontId="1" fillId="0" borderId="0" xfId="0" applyNumberFormat="1" applyFont="1" applyAlignment="1" applyProtection="1">
      <alignment vertical="center"/>
    </xf>
    <xf numFmtId="0" fontId="1" fillId="0" borderId="0" xfId="0" applyFont="1" applyAlignment="1" applyProtection="1">
      <alignment vertical="center"/>
    </xf>
    <xf numFmtId="164" fontId="0" fillId="0" borderId="0" xfId="0" applyNumberFormat="1" applyAlignment="1" applyProtection="1">
      <alignment vertical="center"/>
    </xf>
    <xf numFmtId="0" fontId="1" fillId="0" borderId="0" xfId="0" applyFont="1" applyAlignment="1" applyProtection="1">
      <alignment horizontal="center" vertical="center"/>
    </xf>
    <xf numFmtId="164" fontId="0" fillId="0" borderId="1" xfId="0" applyNumberFormat="1" applyBorder="1" applyAlignment="1" applyProtection="1">
      <alignment horizontal="center" vertical="center"/>
    </xf>
    <xf numFmtId="8" fontId="1" fillId="0" borderId="5" xfId="0" applyNumberFormat="1" applyFont="1" applyBorder="1" applyAlignment="1" applyProtection="1">
      <alignment horizontal="center"/>
    </xf>
    <xf numFmtId="8" fontId="1" fillId="0" borderId="1" xfId="0" applyNumberFormat="1" applyFont="1" applyFill="1" applyBorder="1" applyAlignment="1" applyProtection="1">
      <alignment horizontal="center"/>
    </xf>
    <xf numFmtId="8" fontId="0" fillId="0" borderId="14" xfId="0" applyNumberFormat="1" applyBorder="1" applyAlignment="1" applyProtection="1">
      <alignment horizontal="center"/>
    </xf>
    <xf numFmtId="8" fontId="0" fillId="0" borderId="4" xfId="0" applyNumberFormat="1" applyBorder="1" applyAlignment="1" applyProtection="1">
      <alignment horizontal="center"/>
    </xf>
    <xf numFmtId="8" fontId="0" fillId="0" borderId="10" xfId="0" applyNumberFormat="1" applyBorder="1" applyAlignment="1" applyProtection="1">
      <alignment horizontal="center"/>
    </xf>
    <xf numFmtId="8" fontId="0" fillId="0" borderId="0" xfId="0" applyNumberFormat="1" applyBorder="1" applyAlignment="1" applyProtection="1">
      <alignment horizontal="center"/>
    </xf>
    <xf numFmtId="8" fontId="0" fillId="0" borderId="0" xfId="0" applyNumberFormat="1" applyProtection="1"/>
    <xf numFmtId="8" fontId="1" fillId="0" borderId="0" xfId="0" applyNumberFormat="1" applyFont="1" applyAlignment="1" applyProtection="1">
      <alignment horizontal="center"/>
    </xf>
    <xf numFmtId="0" fontId="0" fillId="0" borderId="1" xfId="0" applyBorder="1" applyProtection="1"/>
    <xf numFmtId="8" fontId="0" fillId="0" borderId="1" xfId="0" applyNumberFormat="1" applyBorder="1" applyProtection="1"/>
    <xf numFmtId="14" fontId="0" fillId="0" borderId="0" xfId="0" applyNumberFormat="1" applyProtection="1"/>
    <xf numFmtId="164" fontId="0" fillId="0" borderId="0" xfId="0" applyNumberFormat="1" applyAlignment="1" applyProtection="1">
      <alignment horizontal="left" vertical="center"/>
    </xf>
    <xf numFmtId="8" fontId="0" fillId="0" borderId="1" xfId="0" applyNumberFormat="1" applyBorder="1" applyAlignment="1" applyProtection="1">
      <alignment horizontal="center"/>
    </xf>
    <xf numFmtId="8" fontId="0" fillId="0" borderId="0" xfId="0" applyNumberFormat="1" applyBorder="1" applyProtection="1"/>
    <xf numFmtId="10" fontId="0" fillId="2" borderId="2" xfId="0" applyNumberFormat="1" applyFill="1" applyBorder="1" applyAlignment="1" applyProtection="1">
      <alignment horizontal="center" vertical="center"/>
    </xf>
    <xf numFmtId="0" fontId="0" fillId="6" borderId="0" xfId="0"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32" fillId="0" borderId="0" xfId="0" applyFont="1" applyAlignment="1" applyProtection="1">
      <alignment vertical="top"/>
    </xf>
    <xf numFmtId="0" fontId="3" fillId="0" borderId="0" xfId="2" applyAlignment="1" applyProtection="1">
      <alignment horizontal="center" vertical="center"/>
    </xf>
    <xf numFmtId="8" fontId="3" fillId="0" borderId="0" xfId="2" applyNumberFormat="1" applyAlignment="1" applyProtection="1">
      <alignment horizontal="center" vertical="center"/>
    </xf>
    <xf numFmtId="9" fontId="3" fillId="0" borderId="0" xfId="2" applyNumberFormat="1" applyAlignment="1" applyProtection="1">
      <alignment horizontal="center" vertical="center"/>
    </xf>
    <xf numFmtId="10" fontId="3" fillId="0" borderId="0" xfId="2" applyNumberFormat="1" applyAlignment="1" applyProtection="1">
      <alignment horizontal="center" vertical="center"/>
    </xf>
    <xf numFmtId="10" fontId="17" fillId="0" borderId="0" xfId="2" applyNumberFormat="1" applyFont="1" applyAlignment="1" applyProtection="1">
      <alignment horizontal="center" vertical="center"/>
    </xf>
    <xf numFmtId="0" fontId="3" fillId="0" borderId="0" xfId="2" applyAlignment="1" applyProtection="1">
      <alignment vertical="center"/>
    </xf>
    <xf numFmtId="6" fontId="3" fillId="0" borderId="0" xfId="2" applyNumberFormat="1" applyAlignment="1" applyProtection="1">
      <alignment horizontal="center" vertical="center"/>
    </xf>
    <xf numFmtId="164" fontId="3" fillId="0" borderId="0" xfId="2" applyNumberFormat="1" applyAlignment="1" applyProtection="1">
      <alignment vertical="center"/>
    </xf>
    <xf numFmtId="10" fontId="3" fillId="0" borderId="0" xfId="2" applyNumberFormat="1" applyAlignment="1" applyProtection="1">
      <alignment vertical="center"/>
    </xf>
    <xf numFmtId="0" fontId="32" fillId="0" borderId="0" xfId="0" applyFont="1" applyAlignment="1" applyProtection="1">
      <alignment vertical="center"/>
    </xf>
    <xf numFmtId="0" fontId="32" fillId="0" borderId="0" xfId="2" applyFont="1" applyAlignment="1" applyProtection="1">
      <alignment horizontal="left" vertical="center"/>
    </xf>
    <xf numFmtId="8" fontId="3" fillId="0" borderId="0" xfId="2" applyNumberFormat="1" applyAlignment="1" applyProtection="1">
      <alignment horizontal="right" vertical="center"/>
    </xf>
    <xf numFmtId="0" fontId="18" fillId="0" borderId="0" xfId="2" applyFont="1" applyAlignment="1" applyProtection="1">
      <alignment horizontal="left" vertical="center"/>
    </xf>
    <xf numFmtId="0" fontId="19" fillId="0" borderId="0" xfId="2" applyFont="1" applyAlignment="1" applyProtection="1">
      <alignment horizontal="left" vertical="center"/>
    </xf>
    <xf numFmtId="0" fontId="3" fillId="0" borderId="0" xfId="2" applyAlignment="1" applyProtection="1">
      <alignment horizontal="left" vertical="center"/>
    </xf>
    <xf numFmtId="0" fontId="21" fillId="0" borderId="0" xfId="2" applyFont="1" applyAlignment="1" applyProtection="1">
      <alignment horizontal="left" vertical="center"/>
    </xf>
    <xf numFmtId="164" fontId="3" fillId="0" borderId="0" xfId="2" applyNumberFormat="1" applyAlignment="1" applyProtection="1">
      <alignment horizontal="left" vertical="center"/>
    </xf>
    <xf numFmtId="6" fontId="3" fillId="2" borderId="0" xfId="2" applyNumberFormat="1" applyFill="1" applyAlignment="1" applyProtection="1">
      <alignment horizontal="center" vertical="center"/>
    </xf>
    <xf numFmtId="10" fontId="3" fillId="0" borderId="0" xfId="2" applyNumberFormat="1" applyAlignment="1" applyProtection="1">
      <alignment horizontal="left" vertical="center"/>
    </xf>
    <xf numFmtId="38" fontId="3" fillId="0" borderId="0" xfId="2" applyNumberFormat="1" applyAlignment="1" applyProtection="1">
      <alignment horizontal="center" vertical="center"/>
    </xf>
    <xf numFmtId="164" fontId="22" fillId="0" borderId="0" xfId="2" applyNumberFormat="1" applyFont="1" applyAlignment="1" applyProtection="1">
      <alignment horizontal="center" vertical="center" wrapText="1"/>
    </xf>
    <xf numFmtId="0" fontId="3" fillId="0" borderId="0" xfId="2" applyAlignment="1" applyProtection="1">
      <alignment horizontal="center" vertical="center" wrapText="1"/>
    </xf>
    <xf numFmtId="10" fontId="1" fillId="0" borderId="0" xfId="2" applyNumberFormat="1" applyFont="1" applyAlignment="1" applyProtection="1">
      <alignment horizontal="center" vertical="center"/>
    </xf>
    <xf numFmtId="8" fontId="1" fillId="0" borderId="0" xfId="2" applyNumberFormat="1" applyFont="1" applyAlignment="1" applyProtection="1">
      <alignment horizontal="center" vertical="center"/>
    </xf>
    <xf numFmtId="8" fontId="3" fillId="0" borderId="0" xfId="2" applyNumberFormat="1" applyAlignment="1" applyProtection="1">
      <alignment horizontal="center" vertical="center" wrapText="1"/>
    </xf>
    <xf numFmtId="10" fontId="3" fillId="0" borderId="0" xfId="2" applyNumberFormat="1" applyAlignment="1" applyProtection="1">
      <alignment horizontal="center" vertical="center" wrapText="1"/>
    </xf>
    <xf numFmtId="1" fontId="1" fillId="0" borderId="0" xfId="2" applyNumberFormat="1" applyFont="1" applyAlignment="1" applyProtection="1">
      <alignment horizontal="center" vertical="center"/>
    </xf>
    <xf numFmtId="0" fontId="3" fillId="0" borderId="0" xfId="2" quotePrefix="1" applyAlignment="1" applyProtection="1">
      <alignment horizontal="left" vertical="center"/>
    </xf>
    <xf numFmtId="6" fontId="3" fillId="8" borderId="0" xfId="2" applyNumberFormat="1" applyFill="1" applyAlignment="1" applyProtection="1">
      <alignment horizontal="center" vertical="center"/>
    </xf>
    <xf numFmtId="0" fontId="3" fillId="0" borderId="0" xfId="2" applyAlignment="1" applyProtection="1">
      <alignment horizontal="left" vertical="center" wrapText="1"/>
    </xf>
    <xf numFmtId="9" fontId="3" fillId="0" borderId="0" xfId="2" applyNumberFormat="1" applyAlignment="1" applyProtection="1">
      <alignment horizontal="right" vertical="center"/>
    </xf>
    <xf numFmtId="6" fontId="17" fillId="0" borderId="0" xfId="2" applyNumberFormat="1" applyFont="1" applyAlignment="1" applyProtection="1">
      <alignment horizontal="center" vertical="center"/>
    </xf>
    <xf numFmtId="8" fontId="3" fillId="0" borderId="0" xfId="2" applyNumberFormat="1" applyAlignment="1" applyProtection="1">
      <alignment vertical="center"/>
    </xf>
    <xf numFmtId="6" fontId="3" fillId="0" borderId="0" xfId="2" applyNumberFormat="1" applyAlignment="1" applyProtection="1">
      <alignment vertical="center"/>
    </xf>
    <xf numFmtId="8" fontId="21" fillId="0" borderId="0" xfId="2" applyNumberFormat="1" applyFont="1" applyAlignment="1" applyProtection="1">
      <alignment horizontal="center" vertical="center"/>
    </xf>
    <xf numFmtId="0" fontId="18" fillId="0" borderId="0" xfId="2" applyFont="1" applyAlignment="1" applyProtection="1">
      <alignment horizontal="center" vertical="center"/>
    </xf>
    <xf numFmtId="0" fontId="5" fillId="0" borderId="0" xfId="2" applyFont="1" applyAlignment="1" applyProtection="1">
      <alignment horizontal="center" vertical="center"/>
    </xf>
    <xf numFmtId="0" fontId="3" fillId="0" borderId="1" xfId="2" applyBorder="1" applyAlignment="1" applyProtection="1">
      <alignment horizontal="center" vertical="center"/>
    </xf>
    <xf numFmtId="0" fontId="3" fillId="2" borderId="0" xfId="2" applyFill="1" applyAlignment="1" applyProtection="1">
      <alignment horizontal="center" vertical="center"/>
    </xf>
    <xf numFmtId="0" fontId="17" fillId="0" borderId="0" xfId="2" applyFont="1" applyAlignment="1" applyProtection="1">
      <alignment vertical="center"/>
    </xf>
    <xf numFmtId="9" fontId="3" fillId="2" borderId="0" xfId="2" applyNumberFormat="1" applyFill="1" applyAlignment="1" applyProtection="1">
      <alignment horizontal="center" vertical="center"/>
    </xf>
    <xf numFmtId="6" fontId="23" fillId="7" borderId="0" xfId="2" applyNumberFormat="1" applyFont="1" applyFill="1" applyAlignment="1" applyProtection="1">
      <alignment horizontal="center" vertical="center" wrapText="1"/>
    </xf>
    <xf numFmtId="5" fontId="31" fillId="7" borderId="4" xfId="2" applyNumberFormat="1" applyFont="1" applyFill="1" applyBorder="1" applyAlignment="1" applyProtection="1">
      <alignment horizontal="center" vertical="center" wrapText="1"/>
    </xf>
    <xf numFmtId="9" fontId="23" fillId="7" borderId="0" xfId="2" applyNumberFormat="1" applyFont="1" applyFill="1" applyAlignment="1" applyProtection="1">
      <alignment horizontal="center" vertical="center"/>
    </xf>
    <xf numFmtId="8" fontId="3" fillId="0" borderId="0" xfId="2" applyNumberFormat="1" applyBorder="1" applyAlignment="1" applyProtection="1">
      <alignment vertical="center" wrapText="1"/>
    </xf>
    <xf numFmtId="8" fontId="10" fillId="0" borderId="0" xfId="2" applyNumberFormat="1" applyFont="1" applyBorder="1" applyAlignment="1" applyProtection="1">
      <alignment vertical="center" wrapText="1"/>
    </xf>
    <xf numFmtId="8" fontId="3" fillId="0" borderId="0" xfId="2" applyNumberFormat="1" applyBorder="1" applyAlignment="1" applyProtection="1">
      <alignment horizontal="center" vertical="center"/>
    </xf>
    <xf numFmtId="10" fontId="3" fillId="0" borderId="0" xfId="2" applyNumberFormat="1" applyBorder="1" applyAlignment="1" applyProtection="1">
      <alignment vertical="center" wrapText="1"/>
    </xf>
    <xf numFmtId="6" fontId="3" fillId="0" borderId="0" xfId="2" applyNumberFormat="1" applyAlignment="1" applyProtection="1">
      <alignment horizontal="center" vertical="center" wrapText="1"/>
    </xf>
    <xf numFmtId="8" fontId="3" fillId="0" borderId="0" xfId="2" applyNumberFormat="1" applyBorder="1" applyAlignment="1" applyProtection="1">
      <alignment horizontal="center" vertical="center" wrapText="1"/>
    </xf>
    <xf numFmtId="0" fontId="21" fillId="0" borderId="7"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0" borderId="9" xfId="2" applyFont="1" applyBorder="1" applyAlignment="1" applyProtection="1">
      <alignment horizontal="center" vertical="center"/>
    </xf>
    <xf numFmtId="10" fontId="3" fillId="2" borderId="12" xfId="2" applyNumberFormat="1" applyFill="1" applyBorder="1" applyAlignment="1" applyProtection="1">
      <alignment horizontal="center" vertical="center"/>
    </xf>
    <xf numFmtId="6" fontId="25" fillId="0" borderId="7" xfId="2" applyNumberFormat="1" applyFont="1" applyBorder="1" applyAlignment="1" applyProtection="1">
      <alignment horizontal="center" vertical="center"/>
    </xf>
    <xf numFmtId="6" fontId="25" fillId="0" borderId="8" xfId="2" applyNumberFormat="1" applyFont="1" applyBorder="1" applyAlignment="1" applyProtection="1">
      <alignment horizontal="center" vertical="center"/>
    </xf>
    <xf numFmtId="6" fontId="25" fillId="0" borderId="9" xfId="2" applyNumberFormat="1" applyFont="1" applyBorder="1" applyAlignment="1" applyProtection="1">
      <alignment horizontal="center" vertical="center"/>
    </xf>
    <xf numFmtId="10" fontId="25" fillId="0" borderId="7" xfId="2" applyNumberFormat="1" applyFont="1" applyBorder="1" applyAlignment="1" applyProtection="1">
      <alignment horizontal="center" vertical="center"/>
    </xf>
    <xf numFmtId="10" fontId="25" fillId="0" borderId="8" xfId="2" applyNumberFormat="1" applyFont="1" applyBorder="1" applyAlignment="1" applyProtection="1">
      <alignment horizontal="center" vertical="center"/>
    </xf>
    <xf numFmtId="10" fontId="25" fillId="0" borderId="9" xfId="2" applyNumberFormat="1" applyFont="1" applyBorder="1" applyAlignment="1" applyProtection="1">
      <alignment horizontal="center" vertical="center"/>
    </xf>
    <xf numFmtId="8" fontId="1" fillId="3" borderId="0" xfId="2" applyNumberFormat="1" applyFont="1" applyFill="1" applyAlignment="1" applyProtection="1">
      <alignment horizontal="center" vertical="center"/>
    </xf>
    <xf numFmtId="10" fontId="1" fillId="3" borderId="0" xfId="2" applyNumberFormat="1" applyFont="1" applyFill="1" applyAlignment="1" applyProtection="1">
      <alignment horizontal="center" vertical="center"/>
    </xf>
    <xf numFmtId="0" fontId="21" fillId="0" borderId="0" xfId="2" applyFont="1" applyAlignment="1" applyProtection="1">
      <alignment horizontal="center" vertical="center"/>
    </xf>
    <xf numFmtId="0" fontId="21" fillId="0" borderId="5" xfId="2" applyFont="1" applyBorder="1" applyAlignment="1" applyProtection="1">
      <alignment horizontal="center" vertical="center"/>
    </xf>
    <xf numFmtId="0" fontId="21" fillId="0" borderId="1" xfId="2" applyFont="1" applyBorder="1" applyAlignment="1" applyProtection="1">
      <alignment horizontal="center" vertical="center"/>
    </xf>
    <xf numFmtId="8" fontId="21" fillId="0" borderId="1" xfId="2" applyNumberFormat="1" applyFont="1" applyBorder="1" applyAlignment="1" applyProtection="1">
      <alignment horizontal="center" vertical="center"/>
    </xf>
    <xf numFmtId="9" fontId="21" fillId="0" borderId="1" xfId="2" applyNumberFormat="1" applyFont="1" applyBorder="1" applyAlignment="1" applyProtection="1">
      <alignment horizontal="center" vertical="center"/>
    </xf>
    <xf numFmtId="0" fontId="21" fillId="0" borderId="6" xfId="2" applyFont="1" applyBorder="1" applyAlignment="1" applyProtection="1">
      <alignment horizontal="center" vertical="center"/>
    </xf>
    <xf numFmtId="0" fontId="21" fillId="0" borderId="10" xfId="2" applyFont="1" applyBorder="1" applyAlignment="1" applyProtection="1">
      <alignment horizontal="center" vertical="center"/>
    </xf>
    <xf numFmtId="0" fontId="21" fillId="0" borderId="0" xfId="2" applyFont="1" applyBorder="1" applyAlignment="1" applyProtection="1">
      <alignment horizontal="center" vertical="center"/>
    </xf>
    <xf numFmtId="0" fontId="21" fillId="0" borderId="11" xfId="2" applyFont="1" applyBorder="1" applyAlignment="1" applyProtection="1">
      <alignment horizontal="center" vertical="center"/>
    </xf>
    <xf numFmtId="0" fontId="3" fillId="0" borderId="5" xfId="2" applyBorder="1" applyAlignment="1" applyProtection="1">
      <alignment horizontal="center" vertical="center" wrapText="1"/>
    </xf>
    <xf numFmtId="0" fontId="3" fillId="0" borderId="1" xfId="2" applyBorder="1" applyAlignment="1" applyProtection="1">
      <alignment horizontal="center" vertical="center" wrapText="1"/>
    </xf>
    <xf numFmtId="8" fontId="3" fillId="0" borderId="1" xfId="2" applyNumberFormat="1" applyBorder="1" applyAlignment="1" applyProtection="1">
      <alignment horizontal="center" vertical="center" wrapText="1"/>
    </xf>
    <xf numFmtId="9" fontId="3" fillId="0" borderId="1" xfId="2" applyNumberFormat="1" applyBorder="1" applyAlignment="1" applyProtection="1">
      <alignment horizontal="center" vertical="center" wrapText="1"/>
    </xf>
    <xf numFmtId="10" fontId="3" fillId="0" borderId="6" xfId="2" applyNumberFormat="1" applyBorder="1" applyAlignment="1" applyProtection="1">
      <alignment horizontal="center" vertical="center" wrapText="1"/>
    </xf>
    <xf numFmtId="10" fontId="3" fillId="0" borderId="1" xfId="2" applyNumberFormat="1" applyBorder="1" applyAlignment="1" applyProtection="1">
      <alignment horizontal="center" vertical="center" wrapText="1"/>
    </xf>
    <xf numFmtId="10" fontId="3" fillId="0" borderId="7" xfId="2" applyNumberFormat="1" applyBorder="1" applyAlignment="1" applyProtection="1">
      <alignment horizontal="center" vertical="center" wrapText="1"/>
    </xf>
    <xf numFmtId="8" fontId="3" fillId="0" borderId="8" xfId="2" applyNumberFormat="1" applyBorder="1" applyAlignment="1" applyProtection="1">
      <alignment horizontal="center" vertical="center" wrapText="1"/>
    </xf>
    <xf numFmtId="10" fontId="3" fillId="0" borderId="8" xfId="2" applyNumberFormat="1" applyBorder="1" applyAlignment="1" applyProtection="1">
      <alignment horizontal="center" vertical="center" wrapText="1"/>
    </xf>
    <xf numFmtId="8" fontId="3" fillId="0" borderId="9" xfId="2" applyNumberFormat="1" applyBorder="1" applyAlignment="1" applyProtection="1">
      <alignment horizontal="center" vertical="center" wrapText="1"/>
    </xf>
    <xf numFmtId="8" fontId="3" fillId="0" borderId="7" xfId="2" applyNumberFormat="1" applyBorder="1" applyAlignment="1" applyProtection="1">
      <alignment horizontal="center" vertical="center" wrapText="1"/>
    </xf>
    <xf numFmtId="10" fontId="3" fillId="0" borderId="9" xfId="2" applyNumberFormat="1" applyBorder="1" applyAlignment="1" applyProtection="1">
      <alignment horizontal="center" vertical="center" wrapText="1"/>
    </xf>
    <xf numFmtId="10" fontId="3" fillId="0" borderId="5" xfId="2" applyNumberFormat="1" applyBorder="1" applyAlignment="1" applyProtection="1">
      <alignment horizontal="center" vertical="center" wrapText="1"/>
    </xf>
    <xf numFmtId="6" fontId="3" fillId="0" borderId="7" xfId="2" applyNumberFormat="1" applyBorder="1" applyAlignment="1" applyProtection="1">
      <alignment horizontal="center" vertical="center" wrapText="1"/>
    </xf>
    <xf numFmtId="6" fontId="3" fillId="0" borderId="8" xfId="2" applyNumberFormat="1" applyBorder="1" applyAlignment="1" applyProtection="1">
      <alignment horizontal="center" vertical="center" wrapText="1"/>
    </xf>
    <xf numFmtId="6" fontId="3" fillId="0" borderId="9" xfId="2" applyNumberFormat="1" applyBorder="1" applyAlignment="1" applyProtection="1">
      <alignment horizontal="center" vertical="center" wrapText="1"/>
    </xf>
    <xf numFmtId="0" fontId="27" fillId="0" borderId="0" xfId="2" applyFont="1" applyAlignment="1" applyProtection="1">
      <alignment horizontal="center" vertical="center"/>
    </xf>
    <xf numFmtId="8" fontId="27" fillId="0" borderId="0" xfId="2" applyNumberFormat="1" applyFont="1" applyAlignment="1" applyProtection="1">
      <alignment horizontal="center" vertical="center"/>
    </xf>
    <xf numFmtId="10" fontId="27" fillId="0" borderId="0" xfId="2" applyNumberFormat="1" applyFont="1" applyAlignment="1" applyProtection="1">
      <alignment horizontal="center" vertical="center"/>
    </xf>
    <xf numFmtId="8" fontId="3" fillId="2" borderId="0" xfId="2" applyNumberFormat="1" applyFill="1" applyAlignment="1" applyProtection="1">
      <alignment horizontal="center" vertical="center"/>
    </xf>
    <xf numFmtId="10" fontId="3" fillId="2" borderId="0" xfId="2" applyNumberFormat="1" applyFill="1" applyAlignment="1" applyProtection="1">
      <alignment horizontal="center" vertical="center"/>
    </xf>
    <xf numFmtId="0" fontId="3" fillId="0" borderId="0" xfId="2" applyFont="1" applyAlignment="1" applyProtection="1">
      <alignment horizontal="center" vertical="center"/>
    </xf>
    <xf numFmtId="8" fontId="3" fillId="0" borderId="0" xfId="2" applyNumberFormat="1" applyFont="1" applyAlignment="1" applyProtection="1">
      <alignment horizontal="center" vertical="center"/>
    </xf>
    <xf numFmtId="9" fontId="3" fillId="0" borderId="0" xfId="2" applyNumberFormat="1" applyFont="1" applyAlignment="1" applyProtection="1">
      <alignment horizontal="center" vertical="center"/>
    </xf>
    <xf numFmtId="10" fontId="3" fillId="0" borderId="0" xfId="2" applyNumberFormat="1" applyFont="1" applyAlignment="1" applyProtection="1">
      <alignment horizontal="center" vertical="center"/>
    </xf>
    <xf numFmtId="40" fontId="0" fillId="0" borderId="0" xfId="0" applyNumberFormat="1" applyAlignment="1" applyProtection="1">
      <alignment horizontal="center" vertical="center"/>
    </xf>
    <xf numFmtId="164" fontId="3" fillId="0" borderId="0" xfId="0" applyNumberFormat="1" applyFont="1" applyAlignment="1" applyProtection="1">
      <alignment horizontal="left" vertical="center"/>
    </xf>
    <xf numFmtId="40" fontId="0" fillId="0" borderId="0" xfId="0" quotePrefix="1" applyNumberFormat="1" applyAlignment="1" applyProtection="1">
      <alignment horizontal="right" vertical="center"/>
    </xf>
    <xf numFmtId="8" fontId="1" fillId="0" borderId="12" xfId="0" applyNumberFormat="1" applyFont="1" applyBorder="1" applyAlignment="1" applyProtection="1">
      <alignment vertical="center"/>
    </xf>
    <xf numFmtId="0" fontId="0" fillId="0" borderId="0" xfId="0" quotePrefix="1" applyAlignment="1" applyProtection="1">
      <alignment vertical="center"/>
    </xf>
    <xf numFmtId="0" fontId="3" fillId="0" borderId="1" xfId="0" applyFont="1" applyBorder="1" applyAlignment="1" applyProtection="1">
      <alignment horizontal="center" vertical="center"/>
    </xf>
    <xf numFmtId="40" fontId="0" fillId="0" borderId="0" xfId="0" applyNumberFormat="1" applyAlignment="1" applyProtection="1">
      <alignment horizontal="center" vertical="center" wrapText="1"/>
    </xf>
    <xf numFmtId="8" fontId="0" fillId="0" borderId="0" xfId="0" applyNumberFormat="1" applyAlignment="1" applyProtection="1">
      <alignment horizontal="left" vertical="center"/>
    </xf>
    <xf numFmtId="6" fontId="0" fillId="0" borderId="0" xfId="0" applyNumberFormat="1" applyProtection="1"/>
    <xf numFmtId="0" fontId="0" fillId="0" borderId="0" xfId="0" pivotButton="1" applyProtection="1"/>
    <xf numFmtId="168" fontId="0" fillId="0" borderId="0" xfId="0" applyNumberFormat="1" applyProtection="1"/>
    <xf numFmtId="167" fontId="0" fillId="0" borderId="0" xfId="0" applyNumberFormat="1" applyProtection="1"/>
    <xf numFmtId="0" fontId="0" fillId="0" borderId="0" xfId="0" pivotButton="1" applyAlignment="1" applyProtection="1">
      <alignment horizontal="center"/>
    </xf>
    <xf numFmtId="0" fontId="0" fillId="0" borderId="0" xfId="0" applyNumberFormat="1" applyAlignment="1" applyProtection="1">
      <alignment horizontal="center"/>
    </xf>
    <xf numFmtId="0" fontId="11" fillId="0" borderId="0" xfId="0" applyFont="1" applyAlignment="1" applyProtection="1">
      <alignment horizontal="center" vertical="center"/>
    </xf>
    <xf numFmtId="0" fontId="5" fillId="0" borderId="0" xfId="0" applyFont="1" applyAlignment="1" applyProtection="1">
      <alignment horizontal="center" vertical="center"/>
    </xf>
    <xf numFmtId="6" fontId="0" fillId="0" borderId="0" xfId="0" applyNumberFormat="1" applyAlignment="1" applyProtection="1">
      <alignment horizontal="center" vertical="center"/>
    </xf>
    <xf numFmtId="0" fontId="3" fillId="0" borderId="0" xfId="0" quotePrefix="1" applyFont="1" applyAlignment="1" applyProtection="1">
      <alignment vertical="center"/>
    </xf>
    <xf numFmtId="0" fontId="3" fillId="0" borderId="0" xfId="0" quotePrefix="1" applyFont="1" applyBorder="1" applyAlignment="1" applyProtection="1">
      <alignment wrapText="1"/>
    </xf>
    <xf numFmtId="0" fontId="3" fillId="0" borderId="0" xfId="0" quotePrefix="1" applyFont="1" applyAlignment="1" applyProtection="1">
      <alignment horizontal="left" vertical="center"/>
    </xf>
    <xf numFmtId="0" fontId="1" fillId="0" borderId="13" xfId="0" applyFont="1" applyBorder="1" applyAlignment="1" applyProtection="1">
      <alignment horizontal="center" vertical="center" wrapText="1"/>
    </xf>
    <xf numFmtId="6" fontId="7" fillId="0" borderId="12" xfId="0" applyNumberFormat="1" applyFont="1" applyBorder="1" applyAlignment="1" applyProtection="1">
      <alignment horizontal="center" vertical="center"/>
    </xf>
    <xf numFmtId="0" fontId="3" fillId="0" borderId="1" xfId="0" quotePrefix="1" applyFont="1" applyBorder="1" applyAlignment="1" applyProtection="1"/>
    <xf numFmtId="6" fontId="6" fillId="0" borderId="12" xfId="0" applyNumberFormat="1" applyFont="1" applyBorder="1" applyAlignment="1" applyProtection="1">
      <alignment horizontal="center" vertical="center"/>
    </xf>
    <xf numFmtId="0" fontId="0" fillId="0" borderId="5" xfId="0" applyBorder="1" applyAlignment="1" applyProtection="1">
      <alignment horizontal="center" vertical="center" wrapText="1"/>
    </xf>
    <xf numFmtId="0" fontId="3" fillId="0" borderId="1"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5" xfId="0" applyFill="1" applyBorder="1" applyAlignment="1" applyProtection="1">
      <alignment horizontal="center" vertical="center"/>
    </xf>
    <xf numFmtId="10" fontId="3" fillId="0" borderId="8" xfId="0" applyNumberFormat="1" applyFont="1" applyBorder="1" applyAlignment="1" applyProtection="1">
      <alignment horizontal="center" vertical="center" wrapText="1"/>
    </xf>
    <xf numFmtId="10" fontId="0" fillId="0" borderId="1" xfId="0" applyNumberForma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6" fontId="0" fillId="0" borderId="8" xfId="0" applyNumberFormat="1" applyBorder="1" applyAlignment="1" applyProtection="1">
      <alignment horizontal="center" vertical="center"/>
    </xf>
    <xf numFmtId="0" fontId="0" fillId="0" borderId="9" xfId="0" applyBorder="1" applyAlignment="1" applyProtection="1">
      <alignment horizontal="center" vertical="center" wrapText="1"/>
    </xf>
    <xf numFmtId="0" fontId="0" fillId="2" borderId="10" xfId="0" applyFill="1" applyBorder="1" applyAlignment="1" applyProtection="1">
      <alignment horizontal="center" vertical="center"/>
    </xf>
    <xf numFmtId="0" fontId="11" fillId="0" borderId="0" xfId="0" applyFont="1" applyBorder="1" applyAlignment="1" applyProtection="1">
      <alignment horizontal="center" vertical="center"/>
    </xf>
    <xf numFmtId="6" fontId="0" fillId="0" borderId="11" xfId="0" applyNumberFormat="1" applyBorder="1" applyAlignment="1" applyProtection="1">
      <alignment horizontal="center" vertical="center"/>
    </xf>
    <xf numFmtId="0" fontId="0" fillId="0" borderId="10" xfId="0" applyBorder="1" applyAlignment="1" applyProtection="1">
      <alignment horizontal="center" vertical="center"/>
    </xf>
    <xf numFmtId="0" fontId="3" fillId="0" borderId="0" xfId="0" quotePrefix="1" applyFont="1" applyBorder="1" applyAlignment="1" applyProtection="1">
      <alignment horizontal="center" vertical="center"/>
    </xf>
    <xf numFmtId="0" fontId="0" fillId="0" borderId="11" xfId="0" applyBorder="1" applyAlignment="1" applyProtection="1">
      <alignment horizontal="center" vertical="center"/>
    </xf>
    <xf numFmtId="0" fontId="5" fillId="0" borderId="10" xfId="0" applyFont="1" applyBorder="1" applyAlignment="1" applyProtection="1">
      <alignment horizontal="center" vertical="center"/>
    </xf>
    <xf numFmtId="6" fontId="0" fillId="0" borderId="0" xfId="0" applyNumberFormat="1" applyBorder="1" applyAlignment="1" applyProtection="1">
      <alignment horizontal="center" vertical="center"/>
    </xf>
    <xf numFmtId="0" fontId="4" fillId="2" borderId="10" xfId="0" applyFont="1" applyFill="1" applyBorder="1" applyAlignment="1" applyProtection="1">
      <alignment horizontal="center" vertical="center"/>
    </xf>
    <xf numFmtId="0" fontId="4" fillId="0" borderId="10" xfId="0" applyFont="1" applyBorder="1" applyAlignment="1" applyProtection="1">
      <alignment horizontal="center" vertical="center"/>
    </xf>
    <xf numFmtId="0" fontId="0" fillId="2" borderId="5" xfId="0" applyFill="1" applyBorder="1" applyAlignment="1" applyProtection="1">
      <alignment horizontal="center" vertical="center"/>
    </xf>
    <xf numFmtId="0" fontId="11" fillId="0" borderId="1" xfId="0" applyFont="1" applyBorder="1" applyAlignment="1" applyProtection="1">
      <alignment horizontal="center" vertical="center"/>
    </xf>
    <xf numFmtId="6" fontId="0" fillId="0" borderId="6" xfId="0" applyNumberFormat="1" applyBorder="1" applyAlignment="1" applyProtection="1">
      <alignment horizontal="center" vertical="center"/>
    </xf>
    <xf numFmtId="0" fontId="0" fillId="0" borderId="5" xfId="0" applyBorder="1" applyAlignment="1" applyProtection="1">
      <alignment horizontal="center" vertical="center"/>
    </xf>
    <xf numFmtId="0" fontId="3" fillId="0" borderId="1" xfId="0" quotePrefix="1" applyFont="1" applyBorder="1" applyAlignment="1" applyProtection="1">
      <alignment horizontal="center" vertical="center"/>
    </xf>
    <xf numFmtId="0" fontId="0" fillId="0" borderId="6" xfId="0" applyBorder="1" applyAlignment="1" applyProtection="1">
      <alignment horizontal="center" vertical="center"/>
    </xf>
    <xf numFmtId="0" fontId="5" fillId="0" borderId="5" xfId="0" applyFont="1" applyBorder="1" applyAlignment="1" applyProtection="1">
      <alignment horizontal="center" vertical="center"/>
    </xf>
    <xf numFmtId="6" fontId="0" fillId="0" borderId="1" xfId="0" applyNumberFormat="1" applyBorder="1" applyAlignment="1" applyProtection="1">
      <alignment horizontal="center" vertical="center"/>
    </xf>
    <xf numFmtId="6" fontId="0" fillId="0" borderId="0" xfId="0" applyNumberFormat="1" applyAlignment="1" applyProtection="1">
      <alignment horizontal="right"/>
    </xf>
    <xf numFmtId="6" fontId="1" fillId="0" borderId="0" xfId="0" applyNumberFormat="1" applyFont="1" applyAlignment="1" applyProtection="1">
      <alignment horizontal="right" vertical="center"/>
    </xf>
    <xf numFmtId="6" fontId="3" fillId="0" borderId="0" xfId="0" applyNumberFormat="1" applyFont="1" applyAlignment="1" applyProtection="1">
      <alignment horizontal="right" vertical="center"/>
    </xf>
    <xf numFmtId="0" fontId="0" fillId="0" borderId="21" xfId="0" applyBorder="1" applyProtection="1"/>
    <xf numFmtId="0" fontId="0" fillId="0" borderId="11" xfId="0" applyBorder="1" applyProtection="1"/>
    <xf numFmtId="0" fontId="0" fillId="0" borderId="6" xfId="0" applyBorder="1" applyProtection="1"/>
    <xf numFmtId="6" fontId="1" fillId="0" borderId="4" xfId="0" applyNumberFormat="1" applyFont="1" applyBorder="1" applyAlignment="1" applyProtection="1">
      <alignment horizontal="right" vertical="center"/>
    </xf>
    <xf numFmtId="6" fontId="1" fillId="0" borderId="0" xfId="0" applyNumberFormat="1" applyFont="1" applyBorder="1" applyAlignment="1" applyProtection="1">
      <alignment horizontal="right" vertical="center"/>
    </xf>
    <xf numFmtId="6" fontId="3" fillId="0" borderId="0" xfId="0" applyNumberFormat="1" applyFont="1" applyBorder="1" applyAlignment="1" applyProtection="1">
      <alignment horizontal="right" vertical="center"/>
    </xf>
    <xf numFmtId="6" fontId="1" fillId="0" borderId="0" xfId="0" applyNumberFormat="1" applyFont="1" applyAlignment="1" applyProtection="1">
      <alignment horizontal="right"/>
    </xf>
    <xf numFmtId="6" fontId="3" fillId="0" borderId="0" xfId="0" quotePrefix="1" applyNumberFormat="1" applyFont="1" applyProtection="1"/>
    <xf numFmtId="0" fontId="0" fillId="0" borderId="0" xfId="0" applyBorder="1" applyProtection="1"/>
    <xf numFmtId="6" fontId="0" fillId="0" borderId="0" xfId="0" applyNumberFormat="1" applyBorder="1" applyAlignment="1" applyProtection="1">
      <alignment horizontal="right"/>
    </xf>
    <xf numFmtId="0" fontId="3" fillId="0" borderId="0" xfId="2" applyFont="1" applyAlignment="1" applyProtection="1">
      <alignment horizontal="left" vertical="center"/>
    </xf>
    <xf numFmtId="166" fontId="0" fillId="0" borderId="0" xfId="0" applyNumberFormat="1" applyAlignment="1" applyProtection="1">
      <alignment horizontal="left" vertical="center"/>
    </xf>
    <xf numFmtId="9" fontId="0" fillId="0" borderId="0" xfId="0" applyNumberFormat="1" applyAlignment="1" applyProtection="1">
      <alignment horizontal="center" vertical="center"/>
    </xf>
    <xf numFmtId="8" fontId="0" fillId="0" borderId="0" xfId="0" quotePrefix="1" applyNumberFormat="1" applyAlignment="1" applyProtection="1">
      <alignment horizontal="right" vertical="center"/>
    </xf>
    <xf numFmtId="166" fontId="0" fillId="0" borderId="0" xfId="0" applyNumberFormat="1" applyAlignment="1" applyProtection="1">
      <alignment horizontal="center" vertical="center"/>
    </xf>
    <xf numFmtId="8" fontId="3" fillId="0" borderId="0" xfId="0" quotePrefix="1" applyNumberFormat="1" applyFont="1" applyAlignment="1" applyProtection="1">
      <alignment horizontal="center" vertical="center"/>
    </xf>
    <xf numFmtId="166" fontId="0" fillId="0" borderId="1" xfId="0" applyNumberFormat="1" applyBorder="1" applyAlignment="1" applyProtection="1">
      <alignment horizontal="center" vertical="center" wrapText="1"/>
    </xf>
    <xf numFmtId="9" fontId="0" fillId="0" borderId="0" xfId="0" applyNumberFormat="1" applyAlignment="1" applyProtection="1">
      <alignment horizontal="center" vertical="center" wrapText="1"/>
    </xf>
    <xf numFmtId="167" fontId="0" fillId="0" borderId="0" xfId="0" pivotButton="1" applyNumberFormat="1" applyAlignment="1" applyProtection="1">
      <alignment horizontal="center"/>
    </xf>
    <xf numFmtId="167" fontId="0" fillId="0" borderId="0" xfId="0" applyNumberFormat="1" applyAlignment="1" applyProtection="1">
      <alignment horizontal="center"/>
    </xf>
    <xf numFmtId="0" fontId="0" fillId="0" borderId="15" xfId="0" pivotButton="1" applyBorder="1" applyAlignment="1" applyProtection="1">
      <alignment horizontal="center"/>
    </xf>
    <xf numFmtId="0" fontId="0" fillId="0" borderId="16" xfId="0" applyBorder="1" applyAlignment="1" applyProtection="1">
      <alignment horizontal="center"/>
    </xf>
    <xf numFmtId="0" fontId="0" fillId="0" borderId="15" xfId="0" applyBorder="1" applyAlignment="1" applyProtection="1">
      <alignment horizontal="center"/>
    </xf>
    <xf numFmtId="0" fontId="0" fillId="0" borderId="16" xfId="0" applyNumberFormat="1" applyBorder="1" applyAlignment="1" applyProtection="1">
      <alignment horizontal="center"/>
    </xf>
    <xf numFmtId="0" fontId="0" fillId="0" borderId="17" xfId="0" applyBorder="1" applyAlignment="1" applyProtection="1">
      <alignment horizontal="center"/>
    </xf>
    <xf numFmtId="0" fontId="0" fillId="0" borderId="18" xfId="0" applyNumberFormat="1" applyBorder="1" applyAlignment="1" applyProtection="1">
      <alignment horizontal="center"/>
    </xf>
    <xf numFmtId="0" fontId="1" fillId="0" borderId="19" xfId="0" applyFont="1" applyBorder="1" applyAlignment="1" applyProtection="1">
      <alignment horizontal="center"/>
    </xf>
    <xf numFmtId="0" fontId="1" fillId="0" borderId="20" xfId="0" applyNumberFormat="1" applyFont="1" applyBorder="1" applyAlignment="1" applyProtection="1">
      <alignment horizontal="center"/>
    </xf>
    <xf numFmtId="0" fontId="34" fillId="0" borderId="0" xfId="2" applyFont="1" applyAlignment="1" applyProtection="1">
      <alignment horizontal="left" vertical="center"/>
    </xf>
    <xf numFmtId="6" fontId="3" fillId="0" borderId="0" xfId="2" applyNumberFormat="1" applyAlignment="1" applyProtection="1">
      <alignment horizontal="right" vertical="center"/>
    </xf>
    <xf numFmtId="9" fontId="3" fillId="0" borderId="0" xfId="2" applyNumberFormat="1" applyAlignment="1" applyProtection="1">
      <alignment horizontal="left" vertical="center" wrapText="1"/>
    </xf>
    <xf numFmtId="9" fontId="12" fillId="0" borderId="0" xfId="2" applyNumberFormat="1" applyFont="1" applyAlignment="1" applyProtection="1">
      <alignment horizontal="left" vertical="center" wrapText="1"/>
    </xf>
    <xf numFmtId="9" fontId="15" fillId="0" borderId="0" xfId="2" applyNumberFormat="1" applyFont="1" applyAlignment="1" applyProtection="1">
      <alignment horizontal="left" vertical="center" wrapText="1"/>
    </xf>
    <xf numFmtId="0" fontId="3" fillId="0" borderId="0" xfId="2" applyProtection="1"/>
    <xf numFmtId="16" fontId="3" fillId="0" borderId="0" xfId="2" applyNumberFormat="1" applyAlignment="1" applyProtection="1">
      <alignment horizontal="right" vertical="center"/>
    </xf>
    <xf numFmtId="6" fontId="3" fillId="0" borderId="0" xfId="2" quotePrefix="1" applyNumberFormat="1" applyAlignment="1" applyProtection="1">
      <alignment horizontal="right" vertical="center"/>
    </xf>
    <xf numFmtId="0" fontId="14" fillId="0" borderId="0" xfId="2" applyFont="1" applyBorder="1" applyAlignment="1" applyProtection="1">
      <alignment horizontal="center" vertical="center"/>
    </xf>
    <xf numFmtId="0" fontId="14" fillId="0" borderId="0" xfId="2" applyFont="1" applyBorder="1" applyAlignment="1" applyProtection="1">
      <alignment horizontal="left" vertical="center"/>
    </xf>
    <xf numFmtId="0" fontId="6" fillId="0" borderId="0" xfId="2" applyFont="1" applyBorder="1" applyAlignment="1" applyProtection="1">
      <alignment horizontal="center" vertical="center"/>
    </xf>
    <xf numFmtId="6" fontId="15" fillId="4" borderId="1" xfId="2" applyNumberFormat="1" applyFont="1" applyFill="1" applyBorder="1" applyAlignment="1" applyProtection="1">
      <alignment horizontal="center" vertical="center" wrapText="1"/>
    </xf>
    <xf numFmtId="6" fontId="35" fillId="5" borderId="1" xfId="2" applyNumberFormat="1" applyFont="1" applyFill="1" applyBorder="1" applyAlignment="1" applyProtection="1">
      <alignment horizontal="center" vertical="center" wrapText="1"/>
    </xf>
    <xf numFmtId="9" fontId="15" fillId="0" borderId="1" xfId="2" applyNumberFormat="1" applyFont="1" applyBorder="1" applyAlignment="1" applyProtection="1">
      <alignment horizontal="center" vertical="center" wrapText="1"/>
    </xf>
    <xf numFmtId="9" fontId="16" fillId="0" borderId="1" xfId="2" applyNumberFormat="1" applyFont="1" applyBorder="1" applyAlignment="1" applyProtection="1">
      <alignment horizontal="center" vertical="center" wrapText="1"/>
    </xf>
    <xf numFmtId="9" fontId="15" fillId="0" borderId="1" xfId="2" applyNumberFormat="1" applyFont="1" applyBorder="1" applyAlignment="1" applyProtection="1">
      <alignment horizontal="left" vertical="center" wrapText="1"/>
    </xf>
    <xf numFmtId="0" fontId="15" fillId="0" borderId="0" xfId="2" applyFont="1" applyAlignment="1" applyProtection="1">
      <alignment horizontal="left" vertical="center"/>
    </xf>
    <xf numFmtId="0" fontId="15" fillId="0" borderId="0" xfId="2" applyFont="1" applyAlignment="1" applyProtection="1">
      <alignment vertical="center"/>
    </xf>
    <xf numFmtId="6" fontId="15" fillId="0" borderId="0" xfId="2" applyNumberFormat="1" applyFont="1" applyAlignment="1" applyProtection="1">
      <alignment horizontal="right" vertical="center"/>
    </xf>
    <xf numFmtId="6" fontId="6" fillId="0" borderId="0" xfId="2" applyNumberFormat="1" applyFont="1" applyAlignment="1" applyProtection="1">
      <alignment horizontal="right" vertical="center"/>
    </xf>
    <xf numFmtId="9" fontId="15" fillId="0" borderId="0" xfId="2" applyNumberFormat="1" applyFont="1" applyAlignment="1" applyProtection="1">
      <alignment horizontal="center" vertical="center"/>
    </xf>
    <xf numFmtId="9" fontId="16" fillId="0" borderId="0" xfId="2" applyNumberFormat="1" applyFont="1" applyAlignment="1" applyProtection="1">
      <alignment horizontal="left" vertical="center" wrapText="1"/>
    </xf>
    <xf numFmtId="6" fontId="16" fillId="0" borderId="0" xfId="2" applyNumberFormat="1" applyFont="1" applyAlignment="1" applyProtection="1">
      <alignment horizontal="left" vertical="center" wrapText="1"/>
    </xf>
    <xf numFmtId="6" fontId="15" fillId="0" borderId="4" xfId="2" applyNumberFormat="1" applyFont="1" applyBorder="1" applyAlignment="1" applyProtection="1">
      <alignment horizontal="right" vertical="center"/>
    </xf>
    <xf numFmtId="9" fontId="15" fillId="0" borderId="0" xfId="2" applyNumberFormat="1" applyFont="1" applyAlignment="1" applyProtection="1">
      <alignment horizontal="left" vertical="center"/>
    </xf>
    <xf numFmtId="9" fontId="15" fillId="0" borderId="0" xfId="2" applyNumberFormat="1" applyFont="1" applyAlignment="1" applyProtection="1">
      <alignment vertical="center" wrapText="1"/>
    </xf>
    <xf numFmtId="0" fontId="33" fillId="0" borderId="0" xfId="2" applyFont="1" applyAlignment="1" applyProtection="1">
      <alignment horizontal="left" vertical="center"/>
    </xf>
    <xf numFmtId="0" fontId="33" fillId="0" borderId="0" xfId="2" applyFont="1" applyAlignment="1" applyProtection="1">
      <alignment vertical="center"/>
    </xf>
    <xf numFmtId="9" fontId="15" fillId="0" borderId="0" xfId="2" applyNumberFormat="1" applyFont="1" applyAlignment="1" applyProtection="1">
      <alignment horizontal="right" vertical="center"/>
    </xf>
    <xf numFmtId="0" fontId="6" fillId="6" borderId="0" xfId="2" applyFont="1" applyFill="1" applyAlignment="1" applyProtection="1">
      <alignment horizontal="left" vertical="center"/>
    </xf>
    <xf numFmtId="0" fontId="6" fillId="6" borderId="0" xfId="2" applyFont="1" applyFill="1" applyAlignment="1" applyProtection="1">
      <alignment vertical="center"/>
    </xf>
    <xf numFmtId="6" fontId="15" fillId="6" borderId="4" xfId="2" applyNumberFormat="1" applyFont="1" applyFill="1" applyBorder="1" applyAlignment="1" applyProtection="1">
      <alignment horizontal="right" vertical="center"/>
    </xf>
    <xf numFmtId="6" fontId="6" fillId="6" borderId="4" xfId="2" applyNumberFormat="1" applyFont="1" applyFill="1" applyBorder="1" applyAlignment="1" applyProtection="1">
      <alignment horizontal="right" vertical="center"/>
    </xf>
    <xf numFmtId="9" fontId="6" fillId="6" borderId="0" xfId="2" applyNumberFormat="1" applyFont="1" applyFill="1" applyAlignment="1" applyProtection="1">
      <alignment horizontal="center" vertical="center"/>
    </xf>
    <xf numFmtId="9" fontId="6" fillId="6" borderId="0" xfId="2" applyNumberFormat="1" applyFont="1" applyFill="1" applyAlignment="1" applyProtection="1">
      <alignment horizontal="left" vertical="center" wrapText="1"/>
    </xf>
    <xf numFmtId="6" fontId="6" fillId="6" borderId="0" xfId="2" applyNumberFormat="1" applyFont="1" applyFill="1" applyAlignment="1" applyProtection="1">
      <alignment horizontal="center" vertical="center" wrapText="1"/>
    </xf>
    <xf numFmtId="9" fontId="15" fillId="6" borderId="0" xfId="2" applyNumberFormat="1" applyFont="1" applyFill="1" applyAlignment="1" applyProtection="1">
      <alignment horizontal="right" vertical="center"/>
    </xf>
    <xf numFmtId="9" fontId="6" fillId="6" borderId="0" xfId="2" applyNumberFormat="1" applyFont="1" applyFill="1" applyAlignment="1" applyProtection="1">
      <alignment horizontal="right" vertical="center"/>
    </xf>
    <xf numFmtId="9" fontId="6" fillId="6" borderId="0" xfId="2" applyNumberFormat="1" applyFont="1" applyFill="1" applyAlignment="1" applyProtection="1">
      <alignment horizontal="center" vertical="center" wrapText="1"/>
    </xf>
    <xf numFmtId="9" fontId="13" fillId="0" borderId="0" xfId="2" applyNumberFormat="1" applyFont="1" applyAlignment="1" applyProtection="1">
      <alignment horizontal="left" vertical="center" wrapText="1"/>
    </xf>
    <xf numFmtId="0" fontId="3" fillId="0" borderId="0" xfId="2" applyFont="1" applyAlignment="1" applyProtection="1">
      <alignment vertical="center"/>
    </xf>
    <xf numFmtId="6" fontId="3" fillId="0" borderId="0" xfId="2" applyNumberFormat="1" applyFont="1" applyAlignment="1" applyProtection="1">
      <alignment horizontal="right" vertical="center"/>
    </xf>
    <xf numFmtId="9" fontId="3" fillId="0" borderId="0" xfId="2" applyNumberFormat="1" applyFont="1" applyAlignment="1" applyProtection="1">
      <alignment horizontal="left" vertical="center" wrapText="1"/>
    </xf>
    <xf numFmtId="8" fontId="0" fillId="0" borderId="0" xfId="0" applyNumberFormat="1" applyAlignment="1" applyProtection="1">
      <alignment horizontal="center" vertical="center" wrapText="1"/>
    </xf>
    <xf numFmtId="8" fontId="0" fillId="0" borderId="1" xfId="0" applyNumberFormat="1" applyBorder="1" applyAlignment="1" applyProtection="1">
      <alignment horizontal="center" vertical="center" wrapText="1"/>
    </xf>
    <xf numFmtId="0" fontId="10" fillId="0" borderId="0" xfId="0" applyFont="1" applyAlignment="1" applyProtection="1">
      <alignment horizontal="center" vertical="center"/>
    </xf>
    <xf numFmtId="0" fontId="10" fillId="0" borderId="0" xfId="0" applyFont="1" applyAlignment="1" applyProtection="1">
      <alignment horizontal="center" vertical="center" wrapText="1"/>
    </xf>
    <xf numFmtId="10" fontId="0" fillId="0" borderId="13" xfId="0" applyNumberFormat="1" applyBorder="1" applyAlignment="1" applyProtection="1">
      <alignment horizontal="center" vertical="center" wrapText="1"/>
    </xf>
    <xf numFmtId="10" fontId="0" fillId="0" borderId="2" xfId="0" applyNumberFormat="1" applyBorder="1" applyAlignment="1" applyProtection="1">
      <alignment horizontal="center" vertical="center" wrapText="1"/>
    </xf>
    <xf numFmtId="8" fontId="3" fillId="0" borderId="4" xfId="2" applyNumberFormat="1" applyFont="1" applyBorder="1" applyAlignment="1" applyProtection="1">
      <alignment horizontal="center" vertical="center" wrapText="1"/>
    </xf>
    <xf numFmtId="8" fontId="3" fillId="0" borderId="0" xfId="2" applyNumberFormat="1" applyFont="1" applyBorder="1" applyAlignment="1" applyProtection="1">
      <alignment horizontal="center" vertical="center" wrapText="1"/>
    </xf>
    <xf numFmtId="10" fontId="3" fillId="0" borderId="13" xfId="2" applyNumberFormat="1" applyBorder="1" applyAlignment="1" applyProtection="1">
      <alignment horizontal="center" vertical="center" wrapText="1"/>
    </xf>
    <xf numFmtId="10" fontId="3" fillId="0" borderId="2" xfId="2" applyNumberFormat="1" applyBorder="1" applyAlignment="1" applyProtection="1">
      <alignment horizontal="center" vertical="center" wrapText="1"/>
    </xf>
    <xf numFmtId="10" fontId="3" fillId="0" borderId="3" xfId="2" applyNumberFormat="1" applyBorder="1" applyAlignment="1" applyProtection="1">
      <alignment horizontal="center" vertical="center" wrapText="1"/>
    </xf>
    <xf numFmtId="8" fontId="28" fillId="0" borderId="14" xfId="2" applyNumberFormat="1" applyFont="1" applyBorder="1" applyAlignment="1" applyProtection="1">
      <alignment horizontal="center" vertical="center" wrapText="1"/>
    </xf>
    <xf numFmtId="8" fontId="28" fillId="0" borderId="21" xfId="2" applyNumberFormat="1" applyFont="1" applyBorder="1" applyAlignment="1" applyProtection="1">
      <alignment horizontal="center" vertical="center" wrapText="1"/>
    </xf>
    <xf numFmtId="8" fontId="28" fillId="0" borderId="10" xfId="2" applyNumberFormat="1" applyFont="1" applyBorder="1" applyAlignment="1" applyProtection="1">
      <alignment horizontal="center" vertical="center" wrapText="1"/>
    </xf>
    <xf numFmtId="8" fontId="28" fillId="0" borderId="11" xfId="2" applyNumberFormat="1" applyFont="1" applyBorder="1" applyAlignment="1" applyProtection="1">
      <alignment horizontal="center" vertical="center" wrapText="1"/>
    </xf>
    <xf numFmtId="8" fontId="28" fillId="0" borderId="5" xfId="2" applyNumberFormat="1" applyFont="1" applyBorder="1" applyAlignment="1" applyProtection="1">
      <alignment horizontal="center" vertical="center" wrapText="1"/>
    </xf>
    <xf numFmtId="8" fontId="28" fillId="0" borderId="6" xfId="2" applyNumberFormat="1" applyFont="1" applyBorder="1" applyAlignment="1" applyProtection="1">
      <alignment horizontal="center" vertical="center" wrapText="1"/>
    </xf>
    <xf numFmtId="8" fontId="3" fillId="0" borderId="13" xfId="2" applyNumberFormat="1" applyBorder="1" applyAlignment="1" applyProtection="1">
      <alignment horizontal="center" vertical="center" wrapText="1"/>
    </xf>
    <xf numFmtId="8" fontId="3" fillId="0" borderId="2" xfId="2" applyNumberFormat="1" applyBorder="1" applyAlignment="1" applyProtection="1">
      <alignment horizontal="center" vertical="center" wrapText="1"/>
    </xf>
    <xf numFmtId="8" fontId="3" fillId="0" borderId="3" xfId="2" applyNumberFormat="1" applyBorder="1" applyAlignment="1" applyProtection="1">
      <alignment horizontal="center" vertical="center" wrapText="1"/>
    </xf>
    <xf numFmtId="0" fontId="21" fillId="0" borderId="7"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0" borderId="9" xfId="2" applyFont="1" applyBorder="1" applyAlignment="1" applyProtection="1">
      <alignment horizontal="center" vertical="center"/>
    </xf>
    <xf numFmtId="0" fontId="21" fillId="0" borderId="14" xfId="2" applyFont="1" applyBorder="1" applyAlignment="1" applyProtection="1">
      <alignment horizontal="center" vertical="center"/>
    </xf>
    <xf numFmtId="0" fontId="21" fillId="0" borderId="4" xfId="2" applyFont="1" applyBorder="1" applyAlignment="1" applyProtection="1">
      <alignment horizontal="center" vertical="center"/>
    </xf>
    <xf numFmtId="0" fontId="21" fillId="0" borderId="21" xfId="2" applyFont="1" applyBorder="1" applyAlignment="1" applyProtection="1">
      <alignment horizontal="center" vertical="center"/>
    </xf>
    <xf numFmtId="0" fontId="3" fillId="0" borderId="13" xfId="2" applyBorder="1" applyAlignment="1" applyProtection="1">
      <alignment horizontal="center" vertical="center" wrapText="1"/>
    </xf>
    <xf numFmtId="0" fontId="3" fillId="0" borderId="2" xfId="2" applyBorder="1" applyAlignment="1" applyProtection="1">
      <alignment horizontal="center" vertical="center" wrapText="1"/>
    </xf>
    <xf numFmtId="0" fontId="3" fillId="0" borderId="3" xfId="2" applyBorder="1" applyAlignment="1" applyProtection="1">
      <alignment horizontal="center" vertical="center" wrapText="1"/>
    </xf>
    <xf numFmtId="0" fontId="21" fillId="0" borderId="5" xfId="2" applyFont="1" applyBorder="1" applyAlignment="1" applyProtection="1">
      <alignment horizontal="center" vertical="center"/>
    </xf>
    <xf numFmtId="0" fontId="21" fillId="0" borderId="1" xfId="2" applyFont="1" applyBorder="1" applyAlignment="1" applyProtection="1">
      <alignment horizontal="center" vertical="center"/>
    </xf>
    <xf numFmtId="0" fontId="21" fillId="0" borderId="6" xfId="2" applyFont="1" applyBorder="1" applyAlignment="1" applyProtection="1">
      <alignment horizontal="center" vertical="center"/>
    </xf>
    <xf numFmtId="6" fontId="24" fillId="0" borderId="7" xfId="2" applyNumberFormat="1" applyFont="1" applyBorder="1" applyAlignment="1" applyProtection="1">
      <alignment horizontal="center" vertical="center"/>
    </xf>
    <xf numFmtId="6" fontId="24" fillId="0" borderId="8" xfId="2" applyNumberFormat="1" applyFont="1" applyBorder="1" applyAlignment="1" applyProtection="1">
      <alignment horizontal="center" vertical="center"/>
    </xf>
    <xf numFmtId="6" fontId="24" fillId="0" borderId="9" xfId="2" applyNumberFormat="1" applyFont="1" applyBorder="1" applyAlignment="1" applyProtection="1">
      <alignment horizontal="center" vertical="center"/>
    </xf>
    <xf numFmtId="8" fontId="1" fillId="0" borderId="13" xfId="0" applyNumberFormat="1" applyFont="1" applyBorder="1" applyAlignment="1" applyProtection="1">
      <alignment horizontal="center" vertical="center" wrapText="1"/>
    </xf>
    <xf numFmtId="8" fontId="1" fillId="0" borderId="2" xfId="0" applyNumberFormat="1" applyFont="1" applyBorder="1" applyAlignment="1" applyProtection="1">
      <alignment horizontal="center" vertical="center" wrapText="1"/>
    </xf>
    <xf numFmtId="8" fontId="1" fillId="0" borderId="3" xfId="0" applyNumberFormat="1" applyFont="1" applyBorder="1" applyAlignment="1" applyProtection="1">
      <alignment horizontal="center" vertical="center" wrapText="1"/>
    </xf>
    <xf numFmtId="0" fontId="3" fillId="0" borderId="0" xfId="0" applyFont="1" applyAlignment="1" applyProtection="1">
      <alignment horizontal="center" vertical="center" wrapText="1"/>
    </xf>
    <xf numFmtId="0" fontId="1" fillId="0" borderId="0" xfId="0" applyFont="1" applyBorder="1" applyAlignment="1" applyProtection="1">
      <alignment horizontal="center"/>
    </xf>
    <xf numFmtId="0" fontId="1" fillId="0" borderId="0" xfId="0" applyFont="1" applyAlignment="1" applyProtection="1">
      <alignment horizontal="center"/>
    </xf>
    <xf numFmtId="0" fontId="3" fillId="0" borderId="0" xfId="0" quotePrefix="1" applyFont="1" applyAlignment="1" applyProtection="1">
      <alignment horizontal="center"/>
    </xf>
    <xf numFmtId="0" fontId="3" fillId="0" borderId="11" xfId="0" quotePrefix="1" applyFont="1" applyBorder="1" applyAlignment="1" applyProtection="1">
      <alignment horizontal="center"/>
    </xf>
    <xf numFmtId="0" fontId="3" fillId="0" borderId="7" xfId="0" applyFont="1"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7" xfId="0"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14" fillId="0" borderId="0" xfId="2" applyFont="1" applyBorder="1" applyAlignment="1" applyProtection="1">
      <alignment horizontal="center" vertical="center"/>
    </xf>
    <xf numFmtId="6" fontId="15" fillId="0" borderId="0" xfId="2" applyNumberFormat="1" applyFont="1" applyAlignment="1" applyProtection="1">
      <alignment horizontal="left" vertical="center" wrapText="1"/>
    </xf>
    <xf numFmtId="9" fontId="15" fillId="0" borderId="0" xfId="2" applyNumberFormat="1" applyFont="1" applyAlignment="1" applyProtection="1">
      <alignment horizontal="left" vertical="center" wrapText="1"/>
    </xf>
    <xf numFmtId="6" fontId="6" fillId="6" borderId="0" xfId="2" applyNumberFormat="1" applyFont="1" applyFill="1" applyAlignment="1" applyProtection="1">
      <alignment horizontal="center" vertical="center" wrapText="1"/>
    </xf>
    <xf numFmtId="6" fontId="6" fillId="6" borderId="0" xfId="2" applyNumberFormat="1" applyFont="1" applyFill="1" applyAlignment="1" applyProtection="1">
      <alignment horizontal="left" vertical="center" wrapText="1"/>
    </xf>
    <xf numFmtId="9" fontId="13" fillId="6" borderId="0" xfId="2" applyNumberFormat="1" applyFont="1" applyFill="1" applyAlignment="1" applyProtection="1">
      <alignment horizontal="left" vertical="center" wrapText="1"/>
    </xf>
  </cellXfs>
  <cellStyles count="3">
    <cellStyle name="Hyperlink" xfId="1" builtinId="8"/>
    <cellStyle name="Normal" xfId="0" builtinId="0"/>
    <cellStyle name="Normal 2" xfId="2" xr:uid="{14E50CA3-F552-47AF-B48E-984862950D85}"/>
  </cellStyles>
  <dxfs count="60">
    <dxf>
      <font>
        <b/>
        <family val="2"/>
      </font>
    </dxf>
    <dxf>
      <font>
        <b/>
        <family val="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2" formatCode="&quot;$&quot;#,##0.00_);[Red]\(&quot;$&quot;#,##0.00\)"/>
    </dxf>
    <dxf>
      <numFmt numFmtId="12" formatCode="&quot;$&quot;#,##0.00_);[Red]\(&quot;$&quot;#,##0.00\)"/>
    </dxf>
    <dxf>
      <alignment horizontal="center"/>
    </dxf>
    <dxf>
      <alignment horizontal="center"/>
    </dxf>
    <dxf>
      <alignment horizontal="center"/>
    </dxf>
    <dxf>
      <alignment horizontal="center"/>
    </dxf>
    <dxf>
      <alignment horizontal="center"/>
    </dxf>
    <dxf>
      <alignment horizontal="center"/>
    </dxf>
    <dxf>
      <numFmt numFmtId="167" formatCode="m/d/yy;@"/>
    </dxf>
    <dxf>
      <numFmt numFmtId="167" formatCode="m/d/yy;@"/>
    </dxf>
    <dxf>
      <numFmt numFmtId="12" formatCode="&quot;$&quot;#,##0.00_);[Red]\(&quot;$&quot;#,##0.00\)"/>
      <alignment horizontal="center" vertical="center" textRotation="0" wrapText="0" indent="0" justifyLastLine="0" shrinkToFit="0" readingOrder="0"/>
      <protection locked="1" hidden="0"/>
    </dxf>
    <dxf>
      <numFmt numFmtId="12" formatCode="&quot;$&quot;#,##0.00_);[Red]\(&quot;$&quot;#,##0.00\)"/>
      <alignment horizontal="center" vertical="center" textRotation="0" wrapText="0" indent="0" justifyLastLine="0" shrinkToFit="0" readingOrder="0"/>
      <protection locked="1" hidden="0"/>
    </dxf>
    <dxf>
      <numFmt numFmtId="13" formatCode="0%"/>
      <alignment horizontal="center" vertical="center" textRotation="0" wrapText="0" indent="0" justifyLastLine="0" shrinkToFit="0" readingOrder="0"/>
      <protection locked="1" hidden="0"/>
    </dxf>
    <dxf>
      <numFmt numFmtId="12" formatCode="&quot;$&quot;#,##0.00_);[Red]\(&quot;$&quot;#,##0.00\)"/>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numFmt numFmtId="166" formatCode="ddd"/>
      <alignment horizontal="center" vertical="center" textRotation="0" wrapText="0" indent="0" justifyLastLine="0" shrinkToFit="0" readingOrder="0"/>
      <protection locked="1" hidden="0"/>
    </dxf>
    <dxf>
      <numFmt numFmtId="164" formatCode="m/d/yy"/>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protection locked="1" hidden="0"/>
    </dxf>
    <dxf>
      <font>
        <condense val="0"/>
        <extend val="0"/>
        <color indexed="22"/>
      </font>
    </dxf>
    <dxf>
      <font>
        <condense val="0"/>
        <extend val="0"/>
        <color indexed="22"/>
      </font>
    </dxf>
    <dxf>
      <font>
        <color theme="0" tint="-0.14996795556505021"/>
      </font>
    </dxf>
    <dxf>
      <font>
        <b val="0"/>
        <i val="0"/>
      </font>
    </dxf>
    <dxf>
      <font>
        <color theme="0" tint="-0.14996795556505021"/>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8" formatCode="m/d;@"/>
    </dxf>
    <dxf>
      <numFmt numFmtId="167" formatCode="m/d/yy;@"/>
    </dxf>
    <dxf>
      <numFmt numFmtId="12" formatCode="&quot;$&quot;#,##0.00_);[Red]\(&quot;$&quot;#,##0.00\)"/>
      <alignment horizontal="center" vertical="center" textRotation="0" wrapText="0" indent="0" justifyLastLine="0" shrinkToFit="0" readingOrder="0"/>
      <protection locked="1" hidden="0"/>
    </dxf>
    <dxf>
      <numFmt numFmtId="8" formatCode="#,##0.00_);[Red]\(#,##0.00\)"/>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numFmt numFmtId="164" formatCode="m/d/yy"/>
      <alignment horizontal="center" vertical="center" textRotation="0" wrapText="0" indent="0" justifyLastLine="0" shrinkToFit="0" readingOrder="0"/>
      <protection locked="1" hidden="0"/>
    </dxf>
    <dxf>
      <protection locked="1" hidden="0"/>
    </dxf>
    <dxf>
      <alignment horizontal="center" vertical="center" textRotation="0" wrapText="0" indent="0" justifyLastLine="0" shrinkToFit="0" readingOrder="0"/>
      <protection locked="1" hidden="0"/>
    </dxf>
    <dxf>
      <font>
        <condense val="0"/>
        <extend val="0"/>
        <color indexed="22"/>
      </font>
    </dxf>
    <dxf>
      <font>
        <color theme="0" tint="-0.14996795556505021"/>
      </font>
    </dxf>
    <dxf>
      <font>
        <condense val="0"/>
        <extend val="0"/>
        <color indexed="22"/>
      </font>
    </dxf>
  </dxfs>
  <tableStyles count="0" defaultTableStyle="TableStyleMedium2" defaultPivotStyle="PivotStyleLight16"/>
  <colors>
    <mruColors>
      <color rgb="FF3333FF"/>
      <color rgb="FF0000FF"/>
      <color rgb="FF0066FF"/>
      <color rgb="FF33CC33"/>
      <color rgb="FF99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5996242586790168E-2"/>
          <c:w val="0.99874432607688746"/>
          <c:h val="0.97394698766062182"/>
        </c:manualLayout>
      </c:layout>
      <c:barChart>
        <c:barDir val="bar"/>
        <c:grouping val="clustered"/>
        <c:varyColors val="0"/>
        <c:ser>
          <c:idx val="0"/>
          <c:order val="0"/>
          <c:spPr>
            <a:solidFill>
              <a:srgbClr val="FFC000"/>
            </a:solidFill>
            <a:ln>
              <a:noFill/>
            </a:ln>
            <a:effectLst/>
          </c:spPr>
          <c:invertIfNegative val="0"/>
          <c:dPt>
            <c:idx val="1"/>
            <c:invertIfNegative val="0"/>
            <c:bubble3D val="0"/>
            <c:spPr>
              <a:solidFill>
                <a:srgbClr val="0070C0"/>
              </a:solidFill>
              <a:ln>
                <a:noFill/>
              </a:ln>
              <a:effectLst/>
            </c:spPr>
            <c:extLst>
              <c:ext xmlns:c16="http://schemas.microsoft.com/office/drawing/2014/chart" uri="{C3380CC4-5D6E-409C-BE32-E72D297353CC}">
                <c16:uniqueId val="{00000001-57F9-4505-9844-9B3A8A1EF36F}"/>
              </c:ext>
            </c:extLst>
          </c:dPt>
          <c:dLbls>
            <c:dLbl>
              <c:idx val="0"/>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3894364328054505"/>
                      <c:h val="0.44285614655535083"/>
                    </c:manualLayout>
                  </c15:layout>
                </c:ext>
                <c:ext xmlns:c16="http://schemas.microsoft.com/office/drawing/2014/chart" uri="{C3380CC4-5D6E-409C-BE32-E72D297353CC}">
                  <c16:uniqueId val="{00000002-57F9-4505-9844-9B3A8A1EF36F}"/>
                </c:ext>
              </c:extLst>
            </c:dLbl>
            <c:dLbl>
              <c:idx val="1"/>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6928072193223036"/>
                      <c:h val="0.38571341796756364"/>
                    </c:manualLayout>
                  </c15:layout>
                </c:ext>
                <c:ext xmlns:c16="http://schemas.microsoft.com/office/drawing/2014/chart" uri="{C3380CC4-5D6E-409C-BE32-E72D297353CC}">
                  <c16:uniqueId val="{00000001-57F9-4505-9844-9B3A8A1EF36F}"/>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Budgets!$K$13:$K$14</c:f>
              <c:strCache>
                <c:ptCount val="2"/>
                <c:pt idx="0">
                  <c:v>Budget</c:v>
                </c:pt>
                <c:pt idx="1">
                  <c:v>Actual</c:v>
                </c:pt>
              </c:strCache>
            </c:strRef>
          </c:cat>
          <c:val>
            <c:numRef>
              <c:f>Budgets!$L$13:$L$14</c:f>
              <c:numCache>
                <c:formatCode>"$"#,##0_);[Red]\("$"#,##0\)</c:formatCode>
                <c:ptCount val="2"/>
                <c:pt idx="0">
                  <c:v>38000</c:v>
                </c:pt>
                <c:pt idx="1">
                  <c:v>37682.375</c:v>
                </c:pt>
              </c:numCache>
            </c:numRef>
          </c:val>
          <c:extLst>
            <c:ext xmlns:c16="http://schemas.microsoft.com/office/drawing/2014/chart" uri="{C3380CC4-5D6E-409C-BE32-E72D297353CC}">
              <c16:uniqueId val="{00000003-57F9-4505-9844-9B3A8A1EF36F}"/>
            </c:ext>
          </c:extLst>
        </c:ser>
        <c:dLbls>
          <c:showLegendKey val="0"/>
          <c:showVal val="0"/>
          <c:showCatName val="0"/>
          <c:showSerName val="0"/>
          <c:showPercent val="0"/>
          <c:showBubbleSize val="0"/>
        </c:dLbls>
        <c:gapWidth val="20"/>
        <c:axId val="673150528"/>
        <c:axId val="673148888"/>
      </c:barChart>
      <c:catAx>
        <c:axId val="673150528"/>
        <c:scaling>
          <c:orientation val="minMax"/>
        </c:scaling>
        <c:delete val="1"/>
        <c:axPos val="l"/>
        <c:numFmt formatCode="General" sourceLinked="1"/>
        <c:majorTickMark val="out"/>
        <c:minorTickMark val="none"/>
        <c:tickLblPos val="nextTo"/>
        <c:crossAx val="673148888"/>
        <c:crosses val="autoZero"/>
        <c:auto val="1"/>
        <c:lblAlgn val="l"/>
        <c:lblOffset val="100"/>
        <c:noMultiLvlLbl val="0"/>
      </c:catAx>
      <c:valAx>
        <c:axId val="673148888"/>
        <c:scaling>
          <c:orientation val="minMax"/>
          <c:max val="100000"/>
          <c:min val="0"/>
        </c:scaling>
        <c:delete val="1"/>
        <c:axPos val="b"/>
        <c:numFmt formatCode="&quot;$&quot;#,##0_);[Red]\(&quot;$&quot;#,##0\)" sourceLinked="1"/>
        <c:majorTickMark val="out"/>
        <c:minorTickMark val="none"/>
        <c:tickLblPos val="nextTo"/>
        <c:crossAx val="673150528"/>
        <c:crosses val="autoZero"/>
        <c:crossBetween val="between"/>
        <c:majorUnit val="1000"/>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5.673228346456693E-3"/>
          <c:w val="0.99874432607688746"/>
          <c:h val="0.97394698766062182"/>
        </c:manualLayout>
      </c:layout>
      <c:barChart>
        <c:barDir val="bar"/>
        <c:grouping val="clustered"/>
        <c:varyColors val="0"/>
        <c:ser>
          <c:idx val="0"/>
          <c:order val="0"/>
          <c:spPr>
            <a:solidFill>
              <a:srgbClr val="FFC000"/>
            </a:solidFill>
            <a:ln>
              <a:noFill/>
            </a:ln>
            <a:effectLst/>
          </c:spPr>
          <c:invertIfNegative val="0"/>
          <c:dPt>
            <c:idx val="1"/>
            <c:invertIfNegative val="0"/>
            <c:bubble3D val="0"/>
            <c:spPr>
              <a:solidFill>
                <a:srgbClr val="0070C0"/>
              </a:solidFill>
              <a:ln>
                <a:noFill/>
              </a:ln>
              <a:effectLst/>
            </c:spPr>
            <c:extLst>
              <c:ext xmlns:c16="http://schemas.microsoft.com/office/drawing/2014/chart" uri="{C3380CC4-5D6E-409C-BE32-E72D297353CC}">
                <c16:uniqueId val="{00000001-D551-4B6C-89B2-C25151CB560F}"/>
              </c:ext>
            </c:extLst>
          </c:dPt>
          <c:dLbls>
            <c:dLbl>
              <c:idx val="0"/>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3894364328054505"/>
                      <c:h val="0.44285614655535083"/>
                    </c:manualLayout>
                  </c15:layout>
                </c:ext>
                <c:ext xmlns:c16="http://schemas.microsoft.com/office/drawing/2014/chart" uri="{C3380CC4-5D6E-409C-BE32-E72D297353CC}">
                  <c16:uniqueId val="{00000002-D551-4B6C-89B2-C25151CB560F}"/>
                </c:ext>
              </c:extLst>
            </c:dLbl>
            <c:dLbl>
              <c:idx val="1"/>
              <c:layout>
                <c:manualLayout>
                  <c:x val="0"/>
                  <c:y val="-2.9629629629629634E-2"/>
                </c:manualLayout>
              </c:layout>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6928072193223036"/>
                      <c:h val="0.38571341796756364"/>
                    </c:manualLayout>
                  </c15:layout>
                </c:ext>
                <c:ext xmlns:c16="http://schemas.microsoft.com/office/drawing/2014/chart" uri="{C3380CC4-5D6E-409C-BE32-E72D297353CC}">
                  <c16:uniqueId val="{00000001-D551-4B6C-89B2-C25151CB560F}"/>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Budgets!$K$18:$K$19</c:f>
              <c:strCache>
                <c:ptCount val="2"/>
                <c:pt idx="0">
                  <c:v>Budget</c:v>
                </c:pt>
                <c:pt idx="1">
                  <c:v>Actual</c:v>
                </c:pt>
              </c:strCache>
            </c:strRef>
          </c:cat>
          <c:val>
            <c:numRef>
              <c:f>Budgets!$L$18:$L$19</c:f>
              <c:numCache>
                <c:formatCode>"$"#,##0_);[Red]\("$"#,##0\)</c:formatCode>
                <c:ptCount val="2"/>
                <c:pt idx="0">
                  <c:v>18000</c:v>
                </c:pt>
                <c:pt idx="1">
                  <c:v>17406</c:v>
                </c:pt>
              </c:numCache>
            </c:numRef>
          </c:val>
          <c:extLst>
            <c:ext xmlns:c16="http://schemas.microsoft.com/office/drawing/2014/chart" uri="{C3380CC4-5D6E-409C-BE32-E72D297353CC}">
              <c16:uniqueId val="{00000003-D551-4B6C-89B2-C25151CB560F}"/>
            </c:ext>
          </c:extLst>
        </c:ser>
        <c:dLbls>
          <c:showLegendKey val="0"/>
          <c:showVal val="0"/>
          <c:showCatName val="0"/>
          <c:showSerName val="0"/>
          <c:showPercent val="0"/>
          <c:showBubbleSize val="0"/>
        </c:dLbls>
        <c:gapWidth val="20"/>
        <c:axId val="673150528"/>
        <c:axId val="673148888"/>
      </c:barChart>
      <c:catAx>
        <c:axId val="673150528"/>
        <c:scaling>
          <c:orientation val="minMax"/>
        </c:scaling>
        <c:delete val="1"/>
        <c:axPos val="l"/>
        <c:numFmt formatCode="General" sourceLinked="1"/>
        <c:majorTickMark val="out"/>
        <c:minorTickMark val="none"/>
        <c:tickLblPos val="nextTo"/>
        <c:crossAx val="673148888"/>
        <c:crosses val="autoZero"/>
        <c:auto val="1"/>
        <c:lblAlgn val="l"/>
        <c:lblOffset val="100"/>
        <c:noMultiLvlLbl val="0"/>
      </c:catAx>
      <c:valAx>
        <c:axId val="673148888"/>
        <c:scaling>
          <c:orientation val="minMax"/>
          <c:max val="100000"/>
          <c:min val="0"/>
        </c:scaling>
        <c:delete val="1"/>
        <c:axPos val="b"/>
        <c:majorGridlines>
          <c:spPr>
            <a:ln w="9525" cap="flat" cmpd="sng" algn="ctr">
              <a:noFill/>
              <a:round/>
            </a:ln>
            <a:effectLst/>
          </c:spPr>
        </c:majorGridlines>
        <c:numFmt formatCode="&quot;$&quot;#,##0_);[Red]\(&quot;$&quot;#,##0\)" sourceLinked="1"/>
        <c:majorTickMark val="out"/>
        <c:minorTickMark val="none"/>
        <c:tickLblPos val="nextTo"/>
        <c:crossAx val="673150528"/>
        <c:crosses val="autoZero"/>
        <c:crossBetween val="between"/>
        <c:majorUnit val="1000"/>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5.673228346456693E-3"/>
          <c:w val="0.99874432607688746"/>
          <c:h val="0.97394698766062182"/>
        </c:manualLayout>
      </c:layout>
      <c:barChart>
        <c:barDir val="bar"/>
        <c:grouping val="clustered"/>
        <c:varyColors val="0"/>
        <c:ser>
          <c:idx val="0"/>
          <c:order val="0"/>
          <c:spPr>
            <a:solidFill>
              <a:srgbClr val="FFC000"/>
            </a:solidFill>
            <a:ln>
              <a:noFill/>
            </a:ln>
            <a:effectLst/>
          </c:spPr>
          <c:invertIfNegative val="0"/>
          <c:dPt>
            <c:idx val="1"/>
            <c:invertIfNegative val="0"/>
            <c:bubble3D val="0"/>
            <c:spPr>
              <a:solidFill>
                <a:srgbClr val="0070C0"/>
              </a:solidFill>
              <a:ln>
                <a:noFill/>
              </a:ln>
              <a:effectLst/>
            </c:spPr>
            <c:extLst>
              <c:ext xmlns:c16="http://schemas.microsoft.com/office/drawing/2014/chart" uri="{C3380CC4-5D6E-409C-BE32-E72D297353CC}">
                <c16:uniqueId val="{00000001-6500-4983-BEB3-48AB7397260F}"/>
              </c:ext>
            </c:extLst>
          </c:dPt>
          <c:dLbls>
            <c:dLbl>
              <c:idx val="0"/>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3894364328054505"/>
                      <c:h val="0.44285614655535083"/>
                    </c:manualLayout>
                  </c15:layout>
                </c:ext>
                <c:ext xmlns:c16="http://schemas.microsoft.com/office/drawing/2014/chart" uri="{C3380CC4-5D6E-409C-BE32-E72D297353CC}">
                  <c16:uniqueId val="{00000002-6500-4983-BEB3-48AB7397260F}"/>
                </c:ext>
              </c:extLst>
            </c:dLbl>
            <c:dLbl>
              <c:idx val="1"/>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6928072193223036"/>
                      <c:h val="0.38571341796756364"/>
                    </c:manualLayout>
                  </c15:layout>
                </c:ext>
                <c:ext xmlns:c16="http://schemas.microsoft.com/office/drawing/2014/chart" uri="{C3380CC4-5D6E-409C-BE32-E72D297353CC}">
                  <c16:uniqueId val="{00000001-6500-4983-BEB3-48AB7397260F}"/>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Budgets!$K$21:$K$22</c:f>
              <c:strCache>
                <c:ptCount val="2"/>
                <c:pt idx="0">
                  <c:v>Budget</c:v>
                </c:pt>
                <c:pt idx="1">
                  <c:v>Actual</c:v>
                </c:pt>
              </c:strCache>
            </c:strRef>
          </c:cat>
          <c:val>
            <c:numRef>
              <c:f>Budgets!$L$21:$L$22</c:f>
              <c:numCache>
                <c:formatCode>"$"#,##0_);[Red]\("$"#,##0\)</c:formatCode>
                <c:ptCount val="2"/>
                <c:pt idx="0">
                  <c:v>5000</c:v>
                </c:pt>
                <c:pt idx="1">
                  <c:v>5130</c:v>
                </c:pt>
              </c:numCache>
            </c:numRef>
          </c:val>
          <c:extLst>
            <c:ext xmlns:c16="http://schemas.microsoft.com/office/drawing/2014/chart" uri="{C3380CC4-5D6E-409C-BE32-E72D297353CC}">
              <c16:uniqueId val="{00000003-6500-4983-BEB3-48AB7397260F}"/>
            </c:ext>
          </c:extLst>
        </c:ser>
        <c:dLbls>
          <c:showLegendKey val="0"/>
          <c:showVal val="0"/>
          <c:showCatName val="0"/>
          <c:showSerName val="0"/>
          <c:showPercent val="0"/>
          <c:showBubbleSize val="0"/>
        </c:dLbls>
        <c:gapWidth val="20"/>
        <c:axId val="673150528"/>
        <c:axId val="673148888"/>
      </c:barChart>
      <c:catAx>
        <c:axId val="673150528"/>
        <c:scaling>
          <c:orientation val="minMax"/>
        </c:scaling>
        <c:delete val="1"/>
        <c:axPos val="l"/>
        <c:numFmt formatCode="General" sourceLinked="1"/>
        <c:majorTickMark val="out"/>
        <c:minorTickMark val="none"/>
        <c:tickLblPos val="nextTo"/>
        <c:crossAx val="673148888"/>
        <c:crosses val="autoZero"/>
        <c:auto val="1"/>
        <c:lblAlgn val="l"/>
        <c:lblOffset val="100"/>
        <c:noMultiLvlLbl val="0"/>
      </c:catAx>
      <c:valAx>
        <c:axId val="673148888"/>
        <c:scaling>
          <c:orientation val="minMax"/>
          <c:max val="100000"/>
        </c:scaling>
        <c:delete val="1"/>
        <c:axPos val="b"/>
        <c:majorGridlines>
          <c:spPr>
            <a:ln w="9525" cap="flat" cmpd="sng" algn="ctr">
              <a:noFill/>
              <a:round/>
            </a:ln>
            <a:effectLst/>
          </c:spPr>
        </c:majorGridlines>
        <c:numFmt formatCode="&quot;$&quot;#,##0_);[Red]\(&quot;$&quot;#,##0\)" sourceLinked="1"/>
        <c:majorTickMark val="out"/>
        <c:minorTickMark val="none"/>
        <c:tickLblPos val="nextTo"/>
        <c:crossAx val="673150528"/>
        <c:crosses val="autoZero"/>
        <c:crossBetween val="between"/>
        <c:majorUnit val="1000"/>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5.673228346456693E-3"/>
          <c:w val="0.99874432607688746"/>
          <c:h val="0.97394698766062182"/>
        </c:manualLayout>
      </c:layout>
      <c:barChart>
        <c:barDir val="bar"/>
        <c:grouping val="clustered"/>
        <c:varyColors val="0"/>
        <c:ser>
          <c:idx val="0"/>
          <c:order val="0"/>
          <c:spPr>
            <a:solidFill>
              <a:srgbClr val="FFC000"/>
            </a:solidFill>
            <a:ln>
              <a:noFill/>
            </a:ln>
            <a:effectLst/>
          </c:spPr>
          <c:invertIfNegative val="0"/>
          <c:dPt>
            <c:idx val="1"/>
            <c:invertIfNegative val="0"/>
            <c:bubble3D val="0"/>
            <c:spPr>
              <a:solidFill>
                <a:srgbClr val="0070C0"/>
              </a:solidFill>
              <a:ln>
                <a:noFill/>
              </a:ln>
              <a:effectLst/>
            </c:spPr>
            <c:extLst>
              <c:ext xmlns:c16="http://schemas.microsoft.com/office/drawing/2014/chart" uri="{C3380CC4-5D6E-409C-BE32-E72D297353CC}">
                <c16:uniqueId val="{00000001-BFA7-4622-83F4-3B9695401DCF}"/>
              </c:ext>
            </c:extLst>
          </c:dPt>
          <c:dLbls>
            <c:dLbl>
              <c:idx val="0"/>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3894364328054505"/>
                      <c:h val="0.44285614655535083"/>
                    </c:manualLayout>
                  </c15:layout>
                </c:ext>
                <c:ext xmlns:c16="http://schemas.microsoft.com/office/drawing/2014/chart" uri="{C3380CC4-5D6E-409C-BE32-E72D297353CC}">
                  <c16:uniqueId val="{00000002-BFA7-4622-83F4-3B9695401DCF}"/>
                </c:ext>
              </c:extLst>
            </c:dLbl>
            <c:dLbl>
              <c:idx val="1"/>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6928072193223036"/>
                      <c:h val="0.38571341796756364"/>
                    </c:manualLayout>
                  </c15:layout>
                </c:ext>
                <c:ext xmlns:c16="http://schemas.microsoft.com/office/drawing/2014/chart" uri="{C3380CC4-5D6E-409C-BE32-E72D297353CC}">
                  <c16:uniqueId val="{00000001-BFA7-4622-83F4-3B9695401DCF}"/>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Budgets!$K$31:$K$32</c:f>
              <c:strCache>
                <c:ptCount val="2"/>
                <c:pt idx="0">
                  <c:v>Budget</c:v>
                </c:pt>
                <c:pt idx="1">
                  <c:v>Actual</c:v>
                </c:pt>
              </c:strCache>
            </c:strRef>
          </c:cat>
          <c:val>
            <c:numRef>
              <c:f>Budgets!$L$31:$L$32</c:f>
              <c:numCache>
                <c:formatCode>"$"#,##0_);[Red]\("$"#,##0\)</c:formatCode>
                <c:ptCount val="2"/>
                <c:pt idx="0">
                  <c:v>13500</c:v>
                </c:pt>
                <c:pt idx="1">
                  <c:v>12776</c:v>
                </c:pt>
              </c:numCache>
            </c:numRef>
          </c:val>
          <c:extLst>
            <c:ext xmlns:c16="http://schemas.microsoft.com/office/drawing/2014/chart" uri="{C3380CC4-5D6E-409C-BE32-E72D297353CC}">
              <c16:uniqueId val="{00000003-BFA7-4622-83F4-3B9695401DCF}"/>
            </c:ext>
          </c:extLst>
        </c:ser>
        <c:dLbls>
          <c:showLegendKey val="0"/>
          <c:showVal val="0"/>
          <c:showCatName val="0"/>
          <c:showSerName val="0"/>
          <c:showPercent val="0"/>
          <c:showBubbleSize val="0"/>
        </c:dLbls>
        <c:gapWidth val="20"/>
        <c:axId val="673150528"/>
        <c:axId val="673148888"/>
      </c:barChart>
      <c:catAx>
        <c:axId val="673150528"/>
        <c:scaling>
          <c:orientation val="minMax"/>
        </c:scaling>
        <c:delete val="1"/>
        <c:axPos val="l"/>
        <c:numFmt formatCode="General" sourceLinked="1"/>
        <c:majorTickMark val="out"/>
        <c:minorTickMark val="none"/>
        <c:tickLblPos val="nextTo"/>
        <c:crossAx val="673148888"/>
        <c:crosses val="autoZero"/>
        <c:auto val="1"/>
        <c:lblAlgn val="l"/>
        <c:lblOffset val="100"/>
        <c:noMultiLvlLbl val="0"/>
      </c:catAx>
      <c:valAx>
        <c:axId val="673148888"/>
        <c:scaling>
          <c:orientation val="minMax"/>
          <c:max val="100000"/>
        </c:scaling>
        <c:delete val="1"/>
        <c:axPos val="b"/>
        <c:majorGridlines>
          <c:spPr>
            <a:ln w="9525" cap="flat" cmpd="sng" algn="ctr">
              <a:noFill/>
              <a:round/>
            </a:ln>
            <a:effectLst/>
          </c:spPr>
        </c:majorGridlines>
        <c:numFmt formatCode="&quot;$&quot;#,##0_);[Red]\(&quot;$&quot;#,##0\)" sourceLinked="1"/>
        <c:majorTickMark val="out"/>
        <c:minorTickMark val="none"/>
        <c:tickLblPos val="nextTo"/>
        <c:crossAx val="673150528"/>
        <c:crosses val="autoZero"/>
        <c:crossBetween val="between"/>
        <c:majorUnit val="1000"/>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5.673228346456693E-3"/>
          <c:w val="0.99874432607688746"/>
          <c:h val="0.97394698766062182"/>
        </c:manualLayout>
      </c:layout>
      <c:barChart>
        <c:barDir val="bar"/>
        <c:grouping val="clustered"/>
        <c:varyColors val="0"/>
        <c:ser>
          <c:idx val="0"/>
          <c:order val="0"/>
          <c:spPr>
            <a:solidFill>
              <a:srgbClr val="FFC000"/>
            </a:solidFill>
            <a:ln>
              <a:noFill/>
            </a:ln>
            <a:effectLst/>
          </c:spPr>
          <c:invertIfNegative val="0"/>
          <c:dPt>
            <c:idx val="1"/>
            <c:invertIfNegative val="0"/>
            <c:bubble3D val="0"/>
            <c:spPr>
              <a:solidFill>
                <a:srgbClr val="0070C0"/>
              </a:solidFill>
              <a:ln>
                <a:noFill/>
              </a:ln>
              <a:effectLst/>
            </c:spPr>
            <c:extLst>
              <c:ext xmlns:c16="http://schemas.microsoft.com/office/drawing/2014/chart" uri="{C3380CC4-5D6E-409C-BE32-E72D297353CC}">
                <c16:uniqueId val="{00000001-F4AC-47C3-93C7-45B16F02D6D4}"/>
              </c:ext>
            </c:extLst>
          </c:dPt>
          <c:dLbls>
            <c:dLbl>
              <c:idx val="0"/>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3894364328054505"/>
                      <c:h val="0.44285614655535083"/>
                    </c:manualLayout>
                  </c15:layout>
                </c:ext>
                <c:ext xmlns:c16="http://schemas.microsoft.com/office/drawing/2014/chart" uri="{C3380CC4-5D6E-409C-BE32-E72D297353CC}">
                  <c16:uniqueId val="{00000002-F4AC-47C3-93C7-45B16F02D6D4}"/>
                </c:ext>
              </c:extLst>
            </c:dLbl>
            <c:dLbl>
              <c:idx val="1"/>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6928072193223036"/>
                      <c:h val="0.38571341796756364"/>
                    </c:manualLayout>
                  </c15:layout>
                </c:ext>
                <c:ext xmlns:c16="http://schemas.microsoft.com/office/drawing/2014/chart" uri="{C3380CC4-5D6E-409C-BE32-E72D297353CC}">
                  <c16:uniqueId val="{00000001-F4AC-47C3-93C7-45B16F02D6D4}"/>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Budgets!$K$51:$K$52</c:f>
              <c:strCache>
                <c:ptCount val="2"/>
                <c:pt idx="0">
                  <c:v>Budget</c:v>
                </c:pt>
                <c:pt idx="1">
                  <c:v>Actual</c:v>
                </c:pt>
              </c:strCache>
            </c:strRef>
          </c:cat>
          <c:val>
            <c:numRef>
              <c:f>Budgets!$L$51:$L$52</c:f>
              <c:numCache>
                <c:formatCode>"$"#,##0_);[Red]\("$"#,##0\)</c:formatCode>
                <c:ptCount val="2"/>
                <c:pt idx="0">
                  <c:v>1944</c:v>
                </c:pt>
                <c:pt idx="1">
                  <c:v>1944</c:v>
                </c:pt>
              </c:numCache>
            </c:numRef>
          </c:val>
          <c:extLst>
            <c:ext xmlns:c16="http://schemas.microsoft.com/office/drawing/2014/chart" uri="{C3380CC4-5D6E-409C-BE32-E72D297353CC}">
              <c16:uniqueId val="{00000003-F4AC-47C3-93C7-45B16F02D6D4}"/>
            </c:ext>
          </c:extLst>
        </c:ser>
        <c:dLbls>
          <c:showLegendKey val="0"/>
          <c:showVal val="0"/>
          <c:showCatName val="0"/>
          <c:showSerName val="0"/>
          <c:showPercent val="0"/>
          <c:showBubbleSize val="0"/>
        </c:dLbls>
        <c:gapWidth val="20"/>
        <c:axId val="673150528"/>
        <c:axId val="673148888"/>
      </c:barChart>
      <c:catAx>
        <c:axId val="673150528"/>
        <c:scaling>
          <c:orientation val="minMax"/>
        </c:scaling>
        <c:delete val="1"/>
        <c:axPos val="l"/>
        <c:numFmt formatCode="General" sourceLinked="1"/>
        <c:majorTickMark val="out"/>
        <c:minorTickMark val="none"/>
        <c:tickLblPos val="nextTo"/>
        <c:crossAx val="673148888"/>
        <c:crosses val="autoZero"/>
        <c:auto val="1"/>
        <c:lblAlgn val="l"/>
        <c:lblOffset val="100"/>
        <c:noMultiLvlLbl val="0"/>
      </c:catAx>
      <c:valAx>
        <c:axId val="673148888"/>
        <c:scaling>
          <c:orientation val="minMax"/>
          <c:max val="100000"/>
        </c:scaling>
        <c:delete val="1"/>
        <c:axPos val="b"/>
        <c:majorGridlines>
          <c:spPr>
            <a:ln w="9525" cap="flat" cmpd="sng" algn="ctr">
              <a:noFill/>
              <a:round/>
            </a:ln>
            <a:effectLst/>
          </c:spPr>
        </c:majorGridlines>
        <c:numFmt formatCode="&quot;$&quot;#,##0_);[Red]\(&quot;$&quot;#,##0\)" sourceLinked="1"/>
        <c:majorTickMark val="out"/>
        <c:minorTickMark val="none"/>
        <c:tickLblPos val="nextTo"/>
        <c:crossAx val="673150528"/>
        <c:crosses val="autoZero"/>
        <c:crossBetween val="between"/>
        <c:majorUnit val="1000"/>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5.673228346456693E-3"/>
          <c:w val="0.99874432607688746"/>
          <c:h val="0.97394698766062182"/>
        </c:manualLayout>
      </c:layout>
      <c:barChart>
        <c:barDir val="bar"/>
        <c:grouping val="clustered"/>
        <c:varyColors val="0"/>
        <c:ser>
          <c:idx val="0"/>
          <c:order val="0"/>
          <c:spPr>
            <a:solidFill>
              <a:srgbClr val="FFC000"/>
            </a:solidFill>
            <a:ln>
              <a:noFill/>
            </a:ln>
            <a:effectLst/>
          </c:spPr>
          <c:invertIfNegative val="0"/>
          <c:dPt>
            <c:idx val="1"/>
            <c:invertIfNegative val="0"/>
            <c:bubble3D val="0"/>
            <c:spPr>
              <a:solidFill>
                <a:srgbClr val="0070C0"/>
              </a:solidFill>
              <a:ln>
                <a:noFill/>
              </a:ln>
              <a:effectLst/>
            </c:spPr>
            <c:extLst>
              <c:ext xmlns:c16="http://schemas.microsoft.com/office/drawing/2014/chart" uri="{C3380CC4-5D6E-409C-BE32-E72D297353CC}">
                <c16:uniqueId val="{00000001-AFC9-42F5-A573-54F3B710F3FD}"/>
              </c:ext>
            </c:extLst>
          </c:dPt>
          <c:dLbls>
            <c:dLbl>
              <c:idx val="0"/>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3894364328054505"/>
                      <c:h val="0.44285614655535083"/>
                    </c:manualLayout>
                  </c15:layout>
                </c:ext>
                <c:ext xmlns:c16="http://schemas.microsoft.com/office/drawing/2014/chart" uri="{C3380CC4-5D6E-409C-BE32-E72D297353CC}">
                  <c16:uniqueId val="{00000002-AFC9-42F5-A573-54F3B710F3FD}"/>
                </c:ext>
              </c:extLst>
            </c:dLbl>
            <c:dLbl>
              <c:idx val="1"/>
              <c:spPr>
                <a:noFill/>
                <a:ln>
                  <a:noFill/>
                </a:ln>
                <a:effectLst/>
              </c:spPr>
              <c:txPr>
                <a:bodyPr rot="0" spcFirstLastPara="1" vertOverflow="ellipsis" vert="horz" wrap="square" lIns="38100" tIns="19050" rIns="38100" bIns="19050" anchor="ctr" anchorCtr="1">
                  <a:noAutofit/>
                </a:bodyPr>
                <a:lstStyle/>
                <a:p>
                  <a:pPr>
                    <a:defRPr sz="15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46928072193223036"/>
                      <c:h val="0.38571341796756364"/>
                    </c:manualLayout>
                  </c15:layout>
                </c:ext>
                <c:ext xmlns:c16="http://schemas.microsoft.com/office/drawing/2014/chart" uri="{C3380CC4-5D6E-409C-BE32-E72D297353CC}">
                  <c16:uniqueId val="{00000001-AFC9-42F5-A573-54F3B710F3FD}"/>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Budgets!$K$42:$K$43</c:f>
              <c:strCache>
                <c:ptCount val="2"/>
                <c:pt idx="0">
                  <c:v>Budget</c:v>
                </c:pt>
                <c:pt idx="1">
                  <c:v>Actual</c:v>
                </c:pt>
              </c:strCache>
            </c:strRef>
          </c:cat>
          <c:val>
            <c:numRef>
              <c:f>Budgets!$L$42:$L$43</c:f>
              <c:numCache>
                <c:formatCode>"$"#,##0_);[Red]\("$"#,##0\)</c:formatCode>
                <c:ptCount val="2"/>
                <c:pt idx="0">
                  <c:v>18190</c:v>
                </c:pt>
                <c:pt idx="1">
                  <c:v>18190</c:v>
                </c:pt>
              </c:numCache>
            </c:numRef>
          </c:val>
          <c:extLst>
            <c:ext xmlns:c16="http://schemas.microsoft.com/office/drawing/2014/chart" uri="{C3380CC4-5D6E-409C-BE32-E72D297353CC}">
              <c16:uniqueId val="{00000003-AFC9-42F5-A573-54F3B710F3FD}"/>
            </c:ext>
          </c:extLst>
        </c:ser>
        <c:dLbls>
          <c:showLegendKey val="0"/>
          <c:showVal val="0"/>
          <c:showCatName val="0"/>
          <c:showSerName val="0"/>
          <c:showPercent val="0"/>
          <c:showBubbleSize val="0"/>
        </c:dLbls>
        <c:gapWidth val="20"/>
        <c:axId val="673150528"/>
        <c:axId val="673148888"/>
      </c:barChart>
      <c:catAx>
        <c:axId val="673150528"/>
        <c:scaling>
          <c:orientation val="minMax"/>
        </c:scaling>
        <c:delete val="1"/>
        <c:axPos val="l"/>
        <c:numFmt formatCode="General" sourceLinked="1"/>
        <c:majorTickMark val="out"/>
        <c:minorTickMark val="none"/>
        <c:tickLblPos val="nextTo"/>
        <c:crossAx val="673148888"/>
        <c:crosses val="autoZero"/>
        <c:auto val="1"/>
        <c:lblAlgn val="l"/>
        <c:lblOffset val="100"/>
        <c:noMultiLvlLbl val="0"/>
      </c:catAx>
      <c:valAx>
        <c:axId val="673148888"/>
        <c:scaling>
          <c:orientation val="minMax"/>
          <c:max val="100000"/>
        </c:scaling>
        <c:delete val="1"/>
        <c:axPos val="b"/>
        <c:majorGridlines>
          <c:spPr>
            <a:ln w="9525" cap="flat" cmpd="sng" algn="ctr">
              <a:noFill/>
              <a:round/>
            </a:ln>
            <a:effectLst/>
          </c:spPr>
        </c:majorGridlines>
        <c:numFmt formatCode="&quot;$&quot;#,##0_);[Red]\(&quot;$&quot;#,##0\)" sourceLinked="1"/>
        <c:majorTickMark val="out"/>
        <c:minorTickMark val="none"/>
        <c:tickLblPos val="nextTo"/>
        <c:crossAx val="673150528"/>
        <c:crosses val="autoZero"/>
        <c:crossBetween val="between"/>
        <c:majorUnit val="1000"/>
        <c:min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xdr:rowOff>
    </xdr:from>
    <xdr:to>
      <xdr:col>16</xdr:col>
      <xdr:colOff>0</xdr:colOff>
      <xdr:row>39</xdr:row>
      <xdr:rowOff>130969</xdr:rowOff>
    </xdr:to>
    <xdr:sp macro="" textlink="">
      <xdr:nvSpPr>
        <xdr:cNvPr id="2" name="TextBox 1">
          <a:extLst>
            <a:ext uri="{FF2B5EF4-FFF2-40B4-BE49-F238E27FC236}">
              <a16:creationId xmlns:a16="http://schemas.microsoft.com/office/drawing/2014/main" id="{29D05420-A461-0C9D-8873-2901AF0EBF3B}"/>
            </a:ext>
          </a:extLst>
        </xdr:cNvPr>
        <xdr:cNvSpPr txBox="1"/>
      </xdr:nvSpPr>
      <xdr:spPr>
        <a:xfrm>
          <a:off x="0" y="1357312"/>
          <a:ext cx="13335000" cy="7596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Mackie's</a:t>
          </a:r>
          <a:r>
            <a:rPr lang="en-US" sz="1600" baseline="0"/>
            <a:t> Stores had one store open in Q1 of 2021.  This file contains both the static and dynamic data for Q1 of this imaginary retail company. The data is organized and stored in a way most efficient for this example, not how it would be stored if a point of sale or accounting system were capturing and posting store activity in a database for a real company.</a:t>
          </a:r>
        </a:p>
        <a:p>
          <a:endParaRPr lang="en-US" sz="1600" baseline="0"/>
        </a:p>
        <a:p>
          <a:r>
            <a:rPr lang="en-US" sz="1600" baseline="0"/>
            <a:t>This file includes examples of the following:</a:t>
          </a:r>
        </a:p>
        <a:p>
          <a:pPr marL="514350" indent="-285750">
            <a:buFont typeface="Arial" panose="020B0604020202020204" pitchFamily="34" charset="0"/>
            <a:buChar char="•"/>
          </a:pPr>
          <a:r>
            <a:rPr lang="en-US" sz="1600" baseline="0"/>
            <a:t>tracking data through activity over time</a:t>
          </a:r>
        </a:p>
        <a:p>
          <a:pPr marL="514350" indent="-285750">
            <a:buFont typeface="Arial" panose="020B0604020202020204" pitchFamily="34" charset="0"/>
            <a:buChar char="•"/>
          </a:pPr>
          <a:r>
            <a:rPr lang="en-US" sz="1600" baseline="0"/>
            <a:t>inventory planning, reconciliation and valuation</a:t>
          </a:r>
        </a:p>
        <a:p>
          <a:pPr marL="514350" indent="-285750">
            <a:buFont typeface="Arial" panose="020B0604020202020204" pitchFamily="34" charset="0"/>
            <a:buChar char="•"/>
          </a:pPr>
          <a:r>
            <a:rPr lang="en-US" sz="1600" baseline="0"/>
            <a:t>costs, pricing, sales, expenses and profit reporting</a:t>
          </a:r>
        </a:p>
        <a:p>
          <a:pPr marL="514350" indent="-285750">
            <a:buFont typeface="Arial" panose="020B0604020202020204" pitchFamily="34" charset="0"/>
            <a:buChar char="•"/>
          </a:pPr>
          <a:r>
            <a:rPr lang="en-US" sz="1600" baseline="0"/>
            <a:t>budgeting and budgeting variance analysis</a:t>
          </a:r>
        </a:p>
        <a:p>
          <a:pPr marL="514350" indent="-285750">
            <a:buFont typeface="Arial" panose="020B0604020202020204" pitchFamily="34" charset="0"/>
            <a:buChar char="•"/>
          </a:pPr>
          <a:r>
            <a:rPr lang="en-US" sz="1600" baseline="0"/>
            <a:t>my capability level to complete any type of analysis you need and to build any type of tool you need to make sound, informed decisions</a:t>
          </a:r>
        </a:p>
        <a:p>
          <a:endParaRPr lang="en-US" sz="1600" baseline="0"/>
        </a:p>
        <a:p>
          <a:r>
            <a:rPr lang="en-US" sz="1600" baseline="0"/>
            <a:t>As you explore the sheets in this example, you will find the following:</a:t>
          </a:r>
        </a:p>
        <a:p>
          <a:pPr marL="514350" indent="-285750">
            <a:buFont typeface="Arial" panose="020B0604020202020204" pitchFamily="34" charset="0"/>
            <a:buChar char="•"/>
            <a:tabLst>
              <a:tab pos="228600" algn="l"/>
            </a:tabLst>
          </a:pPr>
          <a:r>
            <a:rPr lang="en-US" sz="1600" baseline="0"/>
            <a:t>the Inventory List captures the current inventory data (items for sale, current costs and retail prices, quantity on hand at the end of Q1, etc.)</a:t>
          </a:r>
        </a:p>
        <a:p>
          <a:pPr marL="514350" indent="-285750">
            <a:buFont typeface="Arial" panose="020B0604020202020204" pitchFamily="34" charset="0"/>
            <a:buChar char="•"/>
            <a:tabLst>
              <a:tab pos="228600" algn="l"/>
            </a:tabLst>
          </a:pPr>
          <a:r>
            <a:rPr lang="en-US" sz="1600" baseline="0"/>
            <a:t>some sheets, such as the Inventory List, are referenced or linked to from other sheets to build analyses, reconciliations and budgets</a:t>
          </a:r>
        </a:p>
        <a:p>
          <a:pPr marL="514350" indent="-285750">
            <a:buFont typeface="Arial" panose="020B0604020202020204" pitchFamily="34" charset="0"/>
            <a:buChar char="•"/>
            <a:tabLst>
              <a:tab pos="228600" algn="l"/>
            </a:tabLst>
          </a:pPr>
          <a:r>
            <a:rPr lang="en-US" sz="1600" baseline="0"/>
            <a:t>pivot tables are also referenced from some of the sheets to complete reconciliations and reports</a:t>
          </a:r>
        </a:p>
        <a:p>
          <a:pPr marL="5143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tab pos="228600" algn="l"/>
            </a:tabLst>
            <a:defRPr/>
          </a:pPr>
          <a:r>
            <a:rPr lang="en-US" sz="1600" baseline="0">
              <a:solidFill>
                <a:schemeClr val="dk1"/>
              </a:solidFill>
              <a:effectLst/>
              <a:latin typeface="+mn-lt"/>
              <a:ea typeface="+mn-ea"/>
              <a:cs typeface="+mn-cs"/>
            </a:rPr>
            <a:t>some of the sheets show a few of the formulas and references I used in creating this example</a:t>
          </a:r>
          <a:endParaRPr lang="en-US" sz="1600">
            <a:effectLst/>
          </a:endParaRPr>
        </a:p>
        <a:p>
          <a:pPr marL="514350" indent="-285750">
            <a:buFont typeface="Arial" panose="020B0604020202020204" pitchFamily="34" charset="0"/>
            <a:buChar char="•"/>
            <a:tabLst>
              <a:tab pos="228600" algn="l"/>
            </a:tabLst>
          </a:pPr>
          <a:r>
            <a:rPr lang="en-US" sz="1600" baseline="0"/>
            <a:t>there is a "Cost, Retail &amp; Profit Planner" which allows the user to look at inventory in various ways and experiment with changes to see the potential outcomes for budgeting and other purposes</a:t>
          </a:r>
        </a:p>
        <a:p>
          <a:pPr marL="514350" indent="-285750">
            <a:buFont typeface="Arial" panose="020B0604020202020204" pitchFamily="34" charset="0"/>
            <a:buChar char="•"/>
            <a:tabLst>
              <a:tab pos="228600" algn="l"/>
            </a:tabLst>
          </a:pPr>
          <a:r>
            <a:rPr lang="en-US" sz="1600" baseline="0"/>
            <a:t>the last tab is the budget variance and P&amp;L and includes my suggestions for improving on the Q1 outcome for Mackie's Clothing Boutique</a:t>
          </a:r>
        </a:p>
        <a:p>
          <a:r>
            <a:rPr lang="en-US" sz="1600" baseline="0"/>
            <a:t>     </a:t>
          </a:r>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1171575</xdr:colOff>
      <xdr:row>7</xdr:row>
      <xdr:rowOff>0</xdr:rowOff>
    </xdr:from>
    <xdr:to>
      <xdr:col>4</xdr:col>
      <xdr:colOff>1171575</xdr:colOff>
      <xdr:row>7</xdr:row>
      <xdr:rowOff>219075</xdr:rowOff>
    </xdr:to>
    <xdr:sp macro="" textlink="">
      <xdr:nvSpPr>
        <xdr:cNvPr id="6147" name="Line 1">
          <a:extLst>
            <a:ext uri="{FF2B5EF4-FFF2-40B4-BE49-F238E27FC236}">
              <a16:creationId xmlns:a16="http://schemas.microsoft.com/office/drawing/2014/main" id="{2B1794F1-792C-9849-B603-194A97325C92}"/>
            </a:ext>
          </a:extLst>
        </xdr:cNvPr>
        <xdr:cNvSpPr>
          <a:spLocks noChangeShapeType="1"/>
        </xdr:cNvSpPr>
      </xdr:nvSpPr>
      <xdr:spPr bwMode="auto">
        <a:xfrm>
          <a:off x="5953125" y="1600200"/>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657225</xdr:colOff>
      <xdr:row>6</xdr:row>
      <xdr:rowOff>0</xdr:rowOff>
    </xdr:from>
    <xdr:to>
      <xdr:col>7</xdr:col>
      <xdr:colOff>657225</xdr:colOff>
      <xdr:row>6</xdr:row>
      <xdr:rowOff>209550</xdr:rowOff>
    </xdr:to>
    <xdr:sp macro="" textlink="">
      <xdr:nvSpPr>
        <xdr:cNvPr id="22530" name="Line 2">
          <a:extLst>
            <a:ext uri="{FF2B5EF4-FFF2-40B4-BE49-F238E27FC236}">
              <a16:creationId xmlns:a16="http://schemas.microsoft.com/office/drawing/2014/main" id="{924F57BE-1198-2F87-95E2-5A8F7C69D399}"/>
            </a:ext>
          </a:extLst>
        </xdr:cNvPr>
        <xdr:cNvSpPr>
          <a:spLocks noChangeShapeType="1"/>
        </xdr:cNvSpPr>
      </xdr:nvSpPr>
      <xdr:spPr bwMode="auto">
        <a:xfrm>
          <a:off x="9067800" y="1371600"/>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1553307</xdr:colOff>
      <xdr:row>2</xdr:row>
      <xdr:rowOff>102577</xdr:rowOff>
    </xdr:from>
    <xdr:to>
      <xdr:col>9</xdr:col>
      <xdr:colOff>805961</xdr:colOff>
      <xdr:row>2</xdr:row>
      <xdr:rowOff>117231</xdr:rowOff>
    </xdr:to>
    <xdr:sp macro="" textlink="">
      <xdr:nvSpPr>
        <xdr:cNvPr id="3" name="Line 2">
          <a:extLst>
            <a:ext uri="{FF2B5EF4-FFF2-40B4-BE49-F238E27FC236}">
              <a16:creationId xmlns:a16="http://schemas.microsoft.com/office/drawing/2014/main" id="{D133BFC5-4302-4FA2-B741-BF7FF4B3B576}"/>
            </a:ext>
          </a:extLst>
        </xdr:cNvPr>
        <xdr:cNvSpPr>
          <a:spLocks noChangeShapeType="1"/>
        </xdr:cNvSpPr>
      </xdr:nvSpPr>
      <xdr:spPr bwMode="auto">
        <a:xfrm flipV="1">
          <a:off x="11210192" y="791308"/>
          <a:ext cx="1055077" cy="146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366346</xdr:colOff>
      <xdr:row>4</xdr:row>
      <xdr:rowOff>1</xdr:rowOff>
    </xdr:from>
    <xdr:to>
      <xdr:col>10</xdr:col>
      <xdr:colOff>337038</xdr:colOff>
      <xdr:row>7</xdr:row>
      <xdr:rowOff>146538</xdr:rowOff>
    </xdr:to>
    <xdr:sp macro="" textlink="">
      <xdr:nvSpPr>
        <xdr:cNvPr id="4" name="Line 2">
          <a:extLst>
            <a:ext uri="{FF2B5EF4-FFF2-40B4-BE49-F238E27FC236}">
              <a16:creationId xmlns:a16="http://schemas.microsoft.com/office/drawing/2014/main" id="{E8889C9C-55DA-4BC4-BA7D-7AD398B8A20C}"/>
            </a:ext>
          </a:extLst>
        </xdr:cNvPr>
        <xdr:cNvSpPr>
          <a:spLocks noChangeShapeType="1"/>
        </xdr:cNvSpPr>
      </xdr:nvSpPr>
      <xdr:spPr bwMode="auto">
        <a:xfrm>
          <a:off x="11825654" y="937847"/>
          <a:ext cx="805961" cy="8499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571500</xdr:colOff>
      <xdr:row>54</xdr:row>
      <xdr:rowOff>0</xdr:rowOff>
    </xdr:from>
    <xdr:to>
      <xdr:col>9</xdr:col>
      <xdr:colOff>571500</xdr:colOff>
      <xdr:row>54</xdr:row>
      <xdr:rowOff>304800</xdr:rowOff>
    </xdr:to>
    <xdr:sp macro="" textlink="">
      <xdr:nvSpPr>
        <xdr:cNvPr id="2" name="Line 1">
          <a:extLst>
            <a:ext uri="{FF2B5EF4-FFF2-40B4-BE49-F238E27FC236}">
              <a16:creationId xmlns:a16="http://schemas.microsoft.com/office/drawing/2014/main" id="{526984AD-325B-4B38-AD6A-578196B54531}"/>
            </a:ext>
          </a:extLst>
        </xdr:cNvPr>
        <xdr:cNvSpPr>
          <a:spLocks noChangeShapeType="1"/>
        </xdr:cNvSpPr>
      </xdr:nvSpPr>
      <xdr:spPr bwMode="auto">
        <a:xfrm>
          <a:off x="12001500" y="1565275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619125</xdr:colOff>
      <xdr:row>54</xdr:row>
      <xdr:rowOff>0</xdr:rowOff>
    </xdr:from>
    <xdr:to>
      <xdr:col>11</xdr:col>
      <xdr:colOff>619125</xdr:colOff>
      <xdr:row>54</xdr:row>
      <xdr:rowOff>304800</xdr:rowOff>
    </xdr:to>
    <xdr:sp macro="" textlink="">
      <xdr:nvSpPr>
        <xdr:cNvPr id="3" name="Line 1">
          <a:extLst>
            <a:ext uri="{FF2B5EF4-FFF2-40B4-BE49-F238E27FC236}">
              <a16:creationId xmlns:a16="http://schemas.microsoft.com/office/drawing/2014/main" id="{78852C89-4A57-4BCF-AD1D-8C051AFAB629}"/>
            </a:ext>
          </a:extLst>
        </xdr:cNvPr>
        <xdr:cNvSpPr>
          <a:spLocks noChangeShapeType="1"/>
        </xdr:cNvSpPr>
      </xdr:nvSpPr>
      <xdr:spPr bwMode="auto">
        <a:xfrm>
          <a:off x="14525625" y="1565275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95249</xdr:colOff>
      <xdr:row>23</xdr:row>
      <xdr:rowOff>174624</xdr:rowOff>
    </xdr:from>
    <xdr:to>
      <xdr:col>5</xdr:col>
      <xdr:colOff>1000124</xdr:colOff>
      <xdr:row>23</xdr:row>
      <xdr:rowOff>174625</xdr:rowOff>
    </xdr:to>
    <xdr:sp macro="" textlink="">
      <xdr:nvSpPr>
        <xdr:cNvPr id="6" name="Line 2">
          <a:extLst>
            <a:ext uri="{FF2B5EF4-FFF2-40B4-BE49-F238E27FC236}">
              <a16:creationId xmlns:a16="http://schemas.microsoft.com/office/drawing/2014/main" id="{5F4B9BF7-8CEB-4BBB-8558-77B966819C81}"/>
            </a:ext>
          </a:extLst>
        </xdr:cNvPr>
        <xdr:cNvSpPr>
          <a:spLocks noChangeShapeType="1"/>
        </xdr:cNvSpPr>
      </xdr:nvSpPr>
      <xdr:spPr bwMode="auto">
        <a:xfrm flipH="1">
          <a:off x="7048499" y="7715249"/>
          <a:ext cx="90487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25</xdr:row>
      <xdr:rowOff>174625</xdr:rowOff>
    </xdr:from>
    <xdr:to>
      <xdr:col>5</xdr:col>
      <xdr:colOff>1000125</xdr:colOff>
      <xdr:row>25</xdr:row>
      <xdr:rowOff>174626</xdr:rowOff>
    </xdr:to>
    <xdr:sp macro="" textlink="">
      <xdr:nvSpPr>
        <xdr:cNvPr id="7" name="Line 2">
          <a:extLst>
            <a:ext uri="{FF2B5EF4-FFF2-40B4-BE49-F238E27FC236}">
              <a16:creationId xmlns:a16="http://schemas.microsoft.com/office/drawing/2014/main" id="{4A645B4C-9756-4C8D-B1FB-0CA04FA75FAB}"/>
            </a:ext>
          </a:extLst>
        </xdr:cNvPr>
        <xdr:cNvSpPr>
          <a:spLocks noChangeShapeType="1"/>
        </xdr:cNvSpPr>
      </xdr:nvSpPr>
      <xdr:spPr bwMode="auto">
        <a:xfrm flipH="1">
          <a:off x="7048500" y="8032750"/>
          <a:ext cx="90487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95249</xdr:colOff>
      <xdr:row>24</xdr:row>
      <xdr:rowOff>174624</xdr:rowOff>
    </xdr:from>
    <xdr:to>
      <xdr:col>5</xdr:col>
      <xdr:colOff>1000124</xdr:colOff>
      <xdr:row>24</xdr:row>
      <xdr:rowOff>174625</xdr:rowOff>
    </xdr:to>
    <xdr:sp macro="" textlink="">
      <xdr:nvSpPr>
        <xdr:cNvPr id="8" name="Line 2">
          <a:extLst>
            <a:ext uri="{FF2B5EF4-FFF2-40B4-BE49-F238E27FC236}">
              <a16:creationId xmlns:a16="http://schemas.microsoft.com/office/drawing/2014/main" id="{7C321D48-94EB-4E0F-BFA1-DDC724F6894F}"/>
            </a:ext>
          </a:extLst>
        </xdr:cNvPr>
        <xdr:cNvSpPr>
          <a:spLocks noChangeShapeType="1"/>
        </xdr:cNvSpPr>
      </xdr:nvSpPr>
      <xdr:spPr bwMode="auto">
        <a:xfrm flipH="1">
          <a:off x="7048499" y="7715249"/>
          <a:ext cx="90487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489857</xdr:colOff>
      <xdr:row>4</xdr:row>
      <xdr:rowOff>28575</xdr:rowOff>
    </xdr:from>
    <xdr:to>
      <xdr:col>4</xdr:col>
      <xdr:colOff>504825</xdr:colOff>
      <xdr:row>6</xdr:row>
      <xdr:rowOff>0</xdr:rowOff>
    </xdr:to>
    <xdr:sp macro="" textlink="">
      <xdr:nvSpPr>
        <xdr:cNvPr id="2053" name="Line 1">
          <a:extLst>
            <a:ext uri="{FF2B5EF4-FFF2-40B4-BE49-F238E27FC236}">
              <a16:creationId xmlns:a16="http://schemas.microsoft.com/office/drawing/2014/main" id="{CB396D5B-348D-C2F3-357A-5450039240F8}"/>
            </a:ext>
          </a:extLst>
        </xdr:cNvPr>
        <xdr:cNvSpPr>
          <a:spLocks noChangeShapeType="1"/>
        </xdr:cNvSpPr>
      </xdr:nvSpPr>
      <xdr:spPr bwMode="auto">
        <a:xfrm flipH="1">
          <a:off x="9225643" y="953861"/>
          <a:ext cx="14968" cy="4340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1657350</xdr:colOff>
      <xdr:row>5</xdr:row>
      <xdr:rowOff>0</xdr:rowOff>
    </xdr:from>
    <xdr:to>
      <xdr:col>2</xdr:col>
      <xdr:colOff>1657350</xdr:colOff>
      <xdr:row>6</xdr:row>
      <xdr:rowOff>28575</xdr:rowOff>
    </xdr:to>
    <xdr:sp macro="" textlink="">
      <xdr:nvSpPr>
        <xdr:cNvPr id="2054" name="Line 2">
          <a:extLst>
            <a:ext uri="{FF2B5EF4-FFF2-40B4-BE49-F238E27FC236}">
              <a16:creationId xmlns:a16="http://schemas.microsoft.com/office/drawing/2014/main" id="{C2B7C9A9-4793-4645-702F-7B5873E53537}"/>
            </a:ext>
          </a:extLst>
        </xdr:cNvPr>
        <xdr:cNvSpPr>
          <a:spLocks noChangeShapeType="1"/>
        </xdr:cNvSpPr>
      </xdr:nvSpPr>
      <xdr:spPr bwMode="auto">
        <a:xfrm>
          <a:off x="3590925" y="68580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81642</xdr:colOff>
      <xdr:row>4</xdr:row>
      <xdr:rowOff>108857</xdr:rowOff>
    </xdr:from>
    <xdr:to>
      <xdr:col>6</xdr:col>
      <xdr:colOff>789214</xdr:colOff>
      <xdr:row>4</xdr:row>
      <xdr:rowOff>108858</xdr:rowOff>
    </xdr:to>
    <xdr:sp macro="" textlink="">
      <xdr:nvSpPr>
        <xdr:cNvPr id="2" name="Line 2">
          <a:extLst>
            <a:ext uri="{FF2B5EF4-FFF2-40B4-BE49-F238E27FC236}">
              <a16:creationId xmlns:a16="http://schemas.microsoft.com/office/drawing/2014/main" id="{BE724F07-102E-4AC2-8422-C440ED2266D8}"/>
            </a:ext>
          </a:extLst>
        </xdr:cNvPr>
        <xdr:cNvSpPr>
          <a:spLocks noChangeShapeType="1"/>
        </xdr:cNvSpPr>
      </xdr:nvSpPr>
      <xdr:spPr bwMode="auto">
        <a:xfrm flipH="1" flipV="1">
          <a:off x="10940142" y="1034143"/>
          <a:ext cx="707572"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462644</xdr:colOff>
      <xdr:row>7</xdr:row>
      <xdr:rowOff>0</xdr:rowOff>
    </xdr:from>
    <xdr:to>
      <xdr:col>8</xdr:col>
      <xdr:colOff>462644</xdr:colOff>
      <xdr:row>7</xdr:row>
      <xdr:rowOff>229961</xdr:rowOff>
    </xdr:to>
    <xdr:sp macro="" textlink="">
      <xdr:nvSpPr>
        <xdr:cNvPr id="2" name="Line 1">
          <a:extLst>
            <a:ext uri="{FF2B5EF4-FFF2-40B4-BE49-F238E27FC236}">
              <a16:creationId xmlns:a16="http://schemas.microsoft.com/office/drawing/2014/main" id="{21D0033B-4D4D-47DC-BAA9-FC3E687450D8}"/>
            </a:ext>
          </a:extLst>
        </xdr:cNvPr>
        <xdr:cNvSpPr>
          <a:spLocks noChangeShapeType="1"/>
        </xdr:cNvSpPr>
      </xdr:nvSpPr>
      <xdr:spPr bwMode="auto">
        <a:xfrm>
          <a:off x="7211787" y="1143000"/>
          <a:ext cx="0" cy="2299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530679</xdr:colOff>
      <xdr:row>7</xdr:row>
      <xdr:rowOff>13608</xdr:rowOff>
    </xdr:from>
    <xdr:to>
      <xdr:col>11</xdr:col>
      <xdr:colOff>530679</xdr:colOff>
      <xdr:row>7</xdr:row>
      <xdr:rowOff>243569</xdr:rowOff>
    </xdr:to>
    <xdr:sp macro="" textlink="">
      <xdr:nvSpPr>
        <xdr:cNvPr id="4" name="Line 1">
          <a:extLst>
            <a:ext uri="{FF2B5EF4-FFF2-40B4-BE49-F238E27FC236}">
              <a16:creationId xmlns:a16="http://schemas.microsoft.com/office/drawing/2014/main" id="{39143913-2CC5-4816-9616-20CCF604C744}"/>
            </a:ext>
          </a:extLst>
        </xdr:cNvPr>
        <xdr:cNvSpPr>
          <a:spLocks noChangeShapeType="1"/>
        </xdr:cNvSpPr>
      </xdr:nvSpPr>
      <xdr:spPr bwMode="auto">
        <a:xfrm>
          <a:off x="9810750" y="1387929"/>
          <a:ext cx="0" cy="2299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506186</xdr:colOff>
      <xdr:row>7</xdr:row>
      <xdr:rowOff>2722</xdr:rowOff>
    </xdr:from>
    <xdr:to>
      <xdr:col>12</xdr:col>
      <xdr:colOff>506186</xdr:colOff>
      <xdr:row>7</xdr:row>
      <xdr:rowOff>232683</xdr:rowOff>
    </xdr:to>
    <xdr:sp macro="" textlink="">
      <xdr:nvSpPr>
        <xdr:cNvPr id="5" name="Line 1">
          <a:extLst>
            <a:ext uri="{FF2B5EF4-FFF2-40B4-BE49-F238E27FC236}">
              <a16:creationId xmlns:a16="http://schemas.microsoft.com/office/drawing/2014/main" id="{37B9B794-6BD4-415C-94B1-FF04AA502F66}"/>
            </a:ext>
          </a:extLst>
        </xdr:cNvPr>
        <xdr:cNvSpPr>
          <a:spLocks noChangeShapeType="1"/>
        </xdr:cNvSpPr>
      </xdr:nvSpPr>
      <xdr:spPr bwMode="auto">
        <a:xfrm>
          <a:off x="10820400" y="1377043"/>
          <a:ext cx="0" cy="2299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707572</xdr:colOff>
      <xdr:row>5</xdr:row>
      <xdr:rowOff>81643</xdr:rowOff>
    </xdr:from>
    <xdr:to>
      <xdr:col>12</xdr:col>
      <xdr:colOff>149679</xdr:colOff>
      <xdr:row>9</xdr:row>
      <xdr:rowOff>163284</xdr:rowOff>
    </xdr:to>
    <xdr:sp macro="" textlink="">
      <xdr:nvSpPr>
        <xdr:cNvPr id="6" name="Line 1">
          <a:extLst>
            <a:ext uri="{FF2B5EF4-FFF2-40B4-BE49-F238E27FC236}">
              <a16:creationId xmlns:a16="http://schemas.microsoft.com/office/drawing/2014/main" id="{BE738B30-68D8-4199-B757-7A39E102F2D3}"/>
            </a:ext>
          </a:extLst>
        </xdr:cNvPr>
        <xdr:cNvSpPr>
          <a:spLocks noChangeShapeType="1"/>
        </xdr:cNvSpPr>
      </xdr:nvSpPr>
      <xdr:spPr bwMode="auto">
        <a:xfrm flipH="1">
          <a:off x="9987643" y="1238250"/>
          <a:ext cx="476250" cy="18097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83343</xdr:colOff>
      <xdr:row>17</xdr:row>
      <xdr:rowOff>130969</xdr:rowOff>
    </xdr:from>
    <xdr:to>
      <xdr:col>7</xdr:col>
      <xdr:colOff>702468</xdr:colOff>
      <xdr:row>17</xdr:row>
      <xdr:rowOff>130969</xdr:rowOff>
    </xdr:to>
    <xdr:sp macro="" textlink="">
      <xdr:nvSpPr>
        <xdr:cNvPr id="2" name="Line 1">
          <a:extLst>
            <a:ext uri="{FF2B5EF4-FFF2-40B4-BE49-F238E27FC236}">
              <a16:creationId xmlns:a16="http://schemas.microsoft.com/office/drawing/2014/main" id="{048FDF69-4541-4BC0-90DD-CF57E1DDEA0E}"/>
            </a:ext>
          </a:extLst>
        </xdr:cNvPr>
        <xdr:cNvSpPr>
          <a:spLocks noChangeShapeType="1"/>
        </xdr:cNvSpPr>
      </xdr:nvSpPr>
      <xdr:spPr bwMode="auto">
        <a:xfrm flipH="1">
          <a:off x="5881687" y="3976688"/>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142876</xdr:colOff>
      <xdr:row>11</xdr:row>
      <xdr:rowOff>130969</xdr:rowOff>
    </xdr:from>
    <xdr:to>
      <xdr:col>8</xdr:col>
      <xdr:colOff>762001</xdr:colOff>
      <xdr:row>11</xdr:row>
      <xdr:rowOff>130969</xdr:rowOff>
    </xdr:to>
    <xdr:sp macro="" textlink="">
      <xdr:nvSpPr>
        <xdr:cNvPr id="3" name="Line 1">
          <a:extLst>
            <a:ext uri="{FF2B5EF4-FFF2-40B4-BE49-F238E27FC236}">
              <a16:creationId xmlns:a16="http://schemas.microsoft.com/office/drawing/2014/main" id="{37505435-0176-4C52-B460-FB49E98F3E79}"/>
            </a:ext>
          </a:extLst>
        </xdr:cNvPr>
        <xdr:cNvSpPr>
          <a:spLocks noChangeShapeType="1"/>
        </xdr:cNvSpPr>
      </xdr:nvSpPr>
      <xdr:spPr bwMode="auto">
        <a:xfrm flipH="1">
          <a:off x="6774657" y="261937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92868</xdr:colOff>
      <xdr:row>18</xdr:row>
      <xdr:rowOff>128587</xdr:rowOff>
    </xdr:from>
    <xdr:to>
      <xdr:col>7</xdr:col>
      <xdr:colOff>711993</xdr:colOff>
      <xdr:row>18</xdr:row>
      <xdr:rowOff>128587</xdr:rowOff>
    </xdr:to>
    <xdr:sp macro="" textlink="">
      <xdr:nvSpPr>
        <xdr:cNvPr id="4" name="Line 1">
          <a:extLst>
            <a:ext uri="{FF2B5EF4-FFF2-40B4-BE49-F238E27FC236}">
              <a16:creationId xmlns:a16="http://schemas.microsoft.com/office/drawing/2014/main" id="{1A24D635-D21B-40AA-8157-520042934A2D}"/>
            </a:ext>
          </a:extLst>
        </xdr:cNvPr>
        <xdr:cNvSpPr>
          <a:spLocks noChangeShapeType="1"/>
        </xdr:cNvSpPr>
      </xdr:nvSpPr>
      <xdr:spPr bwMode="auto">
        <a:xfrm flipH="1">
          <a:off x="5891212" y="420052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381000</xdr:colOff>
      <xdr:row>12</xdr:row>
      <xdr:rowOff>38100</xdr:rowOff>
    </xdr:from>
    <xdr:to>
      <xdr:col>15</xdr:col>
      <xdr:colOff>381000</xdr:colOff>
      <xdr:row>13</xdr:row>
      <xdr:rowOff>28575</xdr:rowOff>
    </xdr:to>
    <xdr:sp macro="" textlink="">
      <xdr:nvSpPr>
        <xdr:cNvPr id="1038" name="Line 2">
          <a:extLst>
            <a:ext uri="{FF2B5EF4-FFF2-40B4-BE49-F238E27FC236}">
              <a16:creationId xmlns:a16="http://schemas.microsoft.com/office/drawing/2014/main" id="{089F8950-9E11-7DA8-E20B-32305D731195}"/>
            </a:ext>
          </a:extLst>
        </xdr:cNvPr>
        <xdr:cNvSpPr>
          <a:spLocks noChangeShapeType="1"/>
        </xdr:cNvSpPr>
      </xdr:nvSpPr>
      <xdr:spPr bwMode="auto">
        <a:xfrm>
          <a:off x="17516475" y="2324100"/>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1704975</xdr:colOff>
      <xdr:row>8</xdr:row>
      <xdr:rowOff>0</xdr:rowOff>
    </xdr:from>
    <xdr:to>
      <xdr:col>3</xdr:col>
      <xdr:colOff>1704975</xdr:colOff>
      <xdr:row>9</xdr:row>
      <xdr:rowOff>28575</xdr:rowOff>
    </xdr:to>
    <xdr:sp macro="" textlink="">
      <xdr:nvSpPr>
        <xdr:cNvPr id="1039" name="Line 4">
          <a:extLst>
            <a:ext uri="{FF2B5EF4-FFF2-40B4-BE49-F238E27FC236}">
              <a16:creationId xmlns:a16="http://schemas.microsoft.com/office/drawing/2014/main" id="{020FDEF8-D4FF-3F2C-F1A9-CC2387569D2E}"/>
            </a:ext>
          </a:extLst>
        </xdr:cNvPr>
        <xdr:cNvSpPr>
          <a:spLocks noChangeShapeType="1"/>
        </xdr:cNvSpPr>
      </xdr:nvSpPr>
      <xdr:spPr bwMode="auto">
        <a:xfrm>
          <a:off x="5000625" y="114300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571500</xdr:colOff>
      <xdr:row>6</xdr:row>
      <xdr:rowOff>219075</xdr:rowOff>
    </xdr:from>
    <xdr:to>
      <xdr:col>5</xdr:col>
      <xdr:colOff>571500</xdr:colOff>
      <xdr:row>8</xdr:row>
      <xdr:rowOff>9525</xdr:rowOff>
    </xdr:to>
    <xdr:sp macro="" textlink="">
      <xdr:nvSpPr>
        <xdr:cNvPr id="1040" name="Line 5">
          <a:extLst>
            <a:ext uri="{FF2B5EF4-FFF2-40B4-BE49-F238E27FC236}">
              <a16:creationId xmlns:a16="http://schemas.microsoft.com/office/drawing/2014/main" id="{C15F21AD-705C-91C4-7E23-7F5193613A47}"/>
            </a:ext>
          </a:extLst>
        </xdr:cNvPr>
        <xdr:cNvSpPr>
          <a:spLocks noChangeShapeType="1"/>
        </xdr:cNvSpPr>
      </xdr:nvSpPr>
      <xdr:spPr bwMode="auto">
        <a:xfrm>
          <a:off x="8696325" y="9048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514350</xdr:colOff>
      <xdr:row>8</xdr:row>
      <xdr:rowOff>0</xdr:rowOff>
    </xdr:from>
    <xdr:to>
      <xdr:col>7</xdr:col>
      <xdr:colOff>514350</xdr:colOff>
      <xdr:row>9</xdr:row>
      <xdr:rowOff>38100</xdr:rowOff>
    </xdr:to>
    <xdr:sp macro="" textlink="">
      <xdr:nvSpPr>
        <xdr:cNvPr id="1041" name="Line 7">
          <a:extLst>
            <a:ext uri="{FF2B5EF4-FFF2-40B4-BE49-F238E27FC236}">
              <a16:creationId xmlns:a16="http://schemas.microsoft.com/office/drawing/2014/main" id="{7D02620B-F203-EA38-ED31-E65FCA07962A}"/>
            </a:ext>
          </a:extLst>
        </xdr:cNvPr>
        <xdr:cNvSpPr>
          <a:spLocks noChangeShapeType="1"/>
        </xdr:cNvSpPr>
      </xdr:nvSpPr>
      <xdr:spPr bwMode="auto">
        <a:xfrm>
          <a:off x="10553700" y="11430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141429</xdr:colOff>
      <xdr:row>11</xdr:row>
      <xdr:rowOff>50513</xdr:rowOff>
    </xdr:from>
    <xdr:to>
      <xdr:col>13</xdr:col>
      <xdr:colOff>2770908</xdr:colOff>
      <xdr:row>13</xdr:row>
      <xdr:rowOff>190502</xdr:rowOff>
    </xdr:to>
    <xdr:graphicFrame macro="">
      <xdr:nvGraphicFramePr>
        <xdr:cNvPr id="25" name="Chart 24">
          <a:extLst>
            <a:ext uri="{FF2B5EF4-FFF2-40B4-BE49-F238E27FC236}">
              <a16:creationId xmlns:a16="http://schemas.microsoft.com/office/drawing/2014/main" id="{C20F73EC-2072-4BA0-B03E-AF290AAA8E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127000</xdr:colOff>
      <xdr:row>17</xdr:row>
      <xdr:rowOff>31749</xdr:rowOff>
    </xdr:from>
    <xdr:to>
      <xdr:col>13</xdr:col>
      <xdr:colOff>2778125</xdr:colOff>
      <xdr:row>19</xdr:row>
      <xdr:rowOff>15874</xdr:rowOff>
    </xdr:to>
    <xdr:graphicFrame macro="">
      <xdr:nvGraphicFramePr>
        <xdr:cNvPr id="30" name="Chart 29">
          <a:extLst>
            <a:ext uri="{FF2B5EF4-FFF2-40B4-BE49-F238E27FC236}">
              <a16:creationId xmlns:a16="http://schemas.microsoft.com/office/drawing/2014/main" id="{4690F06A-B4B2-4BBA-BF24-51BB59209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127000</xdr:colOff>
      <xdr:row>19</xdr:row>
      <xdr:rowOff>206375</xdr:rowOff>
    </xdr:from>
    <xdr:to>
      <xdr:col>13</xdr:col>
      <xdr:colOff>2762252</xdr:colOff>
      <xdr:row>22</xdr:row>
      <xdr:rowOff>15875</xdr:rowOff>
    </xdr:to>
    <xdr:graphicFrame macro="">
      <xdr:nvGraphicFramePr>
        <xdr:cNvPr id="31" name="Chart 30">
          <a:extLst>
            <a:ext uri="{FF2B5EF4-FFF2-40B4-BE49-F238E27FC236}">
              <a16:creationId xmlns:a16="http://schemas.microsoft.com/office/drawing/2014/main" id="{D02911BF-53CC-4B36-B513-7C99EC517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85725</xdr:colOff>
      <xdr:row>29</xdr:row>
      <xdr:rowOff>244474</xdr:rowOff>
    </xdr:from>
    <xdr:to>
      <xdr:col>13</xdr:col>
      <xdr:colOff>2625725</xdr:colOff>
      <xdr:row>31</xdr:row>
      <xdr:rowOff>203199</xdr:rowOff>
    </xdr:to>
    <xdr:graphicFrame macro="">
      <xdr:nvGraphicFramePr>
        <xdr:cNvPr id="32" name="Chart 31">
          <a:extLst>
            <a:ext uri="{FF2B5EF4-FFF2-40B4-BE49-F238E27FC236}">
              <a16:creationId xmlns:a16="http://schemas.microsoft.com/office/drawing/2014/main" id="{712E6309-73EF-40B1-868A-336192020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63500</xdr:colOff>
      <xdr:row>50</xdr:row>
      <xdr:rowOff>15875</xdr:rowOff>
    </xdr:from>
    <xdr:to>
      <xdr:col>13</xdr:col>
      <xdr:colOff>2698752</xdr:colOff>
      <xdr:row>52</xdr:row>
      <xdr:rowOff>47625</xdr:rowOff>
    </xdr:to>
    <xdr:graphicFrame macro="">
      <xdr:nvGraphicFramePr>
        <xdr:cNvPr id="34" name="Chart 33">
          <a:extLst>
            <a:ext uri="{FF2B5EF4-FFF2-40B4-BE49-F238E27FC236}">
              <a16:creationId xmlns:a16="http://schemas.microsoft.com/office/drawing/2014/main" id="{0B15C2EE-0869-40B9-A7EF-0401F0B2FF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95250</xdr:colOff>
      <xdr:row>41</xdr:row>
      <xdr:rowOff>51956</xdr:rowOff>
    </xdr:from>
    <xdr:to>
      <xdr:col>13</xdr:col>
      <xdr:colOff>2730502</xdr:colOff>
      <xdr:row>42</xdr:row>
      <xdr:rowOff>190501</xdr:rowOff>
    </xdr:to>
    <xdr:graphicFrame macro="">
      <xdr:nvGraphicFramePr>
        <xdr:cNvPr id="35" name="Chart 34">
          <a:extLst>
            <a:ext uri="{FF2B5EF4-FFF2-40B4-BE49-F238E27FC236}">
              <a16:creationId xmlns:a16="http://schemas.microsoft.com/office/drawing/2014/main" id="{A5BC8FBC-42FB-42B6-8BCE-2BDDC5DA6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ene Hatcher" refreshedDate="45029.630586689818" createdVersion="8" refreshedVersion="8" recordCount="228" xr:uid="{00000000-000A-0000-FFFF-FFFF01000000}">
  <cacheSource type="worksheet">
    <worksheetSource ref="A10:I238" sheet="Sales"/>
  </cacheSource>
  <cacheFields count="9">
    <cacheField name="UPC" numFmtId="0">
      <sharedItems containsSemiMixedTypes="0" containsString="0" containsNumber="1" containsInteger="1" minValue="100" maxValue="254" count="155">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sharedItems>
    </cacheField>
    <cacheField name="Sale Date" numFmtId="164">
      <sharedItems containsSemiMixedTypes="0" containsNonDate="0" containsDate="1" containsString="0" minDate="2021-01-08T00:00:00" maxDate="2021-03-29T00:00:00"/>
    </cacheField>
    <cacheField name="Day of Week" numFmtId="166">
      <sharedItems containsSemiMixedTypes="0" containsNonDate="0" containsDate="1" containsString="0" minDate="2021-01-08T00:00:00" maxDate="2021-03-29T00:00:00"/>
    </cacheField>
    <cacheField name="Full Description" numFmtId="0">
      <sharedItems/>
    </cacheField>
    <cacheField name="Qty" numFmtId="0">
      <sharedItems containsSemiMixedTypes="0" containsString="0" containsNumber="1" containsInteger="1" minValue="0" maxValue="16"/>
    </cacheField>
    <cacheField name="Retail Price" numFmtId="8">
      <sharedItems containsSemiMixedTypes="0" containsString="0" containsNumber="1" minValue="6.25" maxValue="85"/>
    </cacheField>
    <cacheField name="Curr Sale % Off" numFmtId="9">
      <sharedItems containsString="0" containsBlank="1" containsNumber="1" minValue="0.05" maxValue="0.5"/>
    </cacheField>
    <cacheField name="Sold Price" numFmtId="8">
      <sharedItems containsSemiMixedTypes="0" containsString="0" containsNumber="1" minValue="5.3125" maxValue="85"/>
    </cacheField>
    <cacheField name="Sale Total" numFmtId="8">
      <sharedItems containsSemiMixedTypes="0" containsString="0" containsNumber="1" minValue="0" maxValue="737.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ene Hatcher" refreshedDate="45029.63058715278" createdVersion="8" refreshedVersion="8" minRefreshableVersion="3" recordCount="228" xr:uid="{67036525-EF77-42AF-B33E-76ECFAE332EB}">
  <cacheSource type="worksheet">
    <worksheetSource name="SalesTable1"/>
  </cacheSource>
  <cacheFields count="10">
    <cacheField name="UPC" numFmtId="0">
      <sharedItems containsSemiMixedTypes="0" containsString="0" containsNumber="1" containsInteger="1" minValue="100" maxValue="254"/>
    </cacheField>
    <cacheField name="Sale Date" numFmtId="164">
      <sharedItems containsSemiMixedTypes="0" containsNonDate="0" containsDate="1" containsString="0" minDate="2021-01-08T00:00:00" maxDate="2021-03-29T00:00:00" count="36">
        <d v="2021-01-08T00:00:00"/>
        <d v="2021-01-09T00:00:00"/>
        <d v="2021-01-10T00:00:00"/>
        <d v="2021-01-15T00:00:00"/>
        <d v="2021-01-16T00:00:00"/>
        <d v="2021-01-17T00:00:00"/>
        <d v="2021-01-22T00:00:00"/>
        <d v="2021-01-23T00:00:00"/>
        <d v="2021-01-24T00:00:00"/>
        <d v="2021-01-29T00:00:00"/>
        <d v="2021-01-30T00:00:00"/>
        <d v="2021-01-31T00:00:00"/>
        <d v="2021-02-05T00:00:00"/>
        <d v="2021-02-06T00:00:00"/>
        <d v="2021-02-07T00:00:00"/>
        <d v="2021-02-12T00:00:00"/>
        <d v="2021-02-13T00:00:00"/>
        <d v="2021-02-14T00:00:00"/>
        <d v="2021-02-19T00:00:00"/>
        <d v="2021-02-20T00:00:00"/>
        <d v="2021-02-21T00:00:00"/>
        <d v="2021-02-26T00:00:00"/>
        <d v="2021-02-27T00:00:00"/>
        <d v="2021-02-28T00:00:00"/>
        <d v="2021-03-05T00:00:00"/>
        <d v="2021-03-06T00:00:00"/>
        <d v="2021-03-07T00:00:00"/>
        <d v="2021-03-12T00:00:00"/>
        <d v="2021-03-13T00:00:00"/>
        <d v="2021-03-14T00:00:00"/>
        <d v="2021-03-19T00:00:00"/>
        <d v="2021-03-20T00:00:00"/>
        <d v="2021-03-21T00:00:00"/>
        <d v="2021-03-26T00:00:00"/>
        <d v="2021-03-27T00:00:00"/>
        <d v="2021-03-28T00:00:00"/>
      </sharedItems>
      <fieldGroup par="9" base="1">
        <rangePr groupBy="days" startDate="2021-01-08T00:00:00" endDate="2021-03-29T00:00:00"/>
        <groupItems count="368">
          <s v="&lt;1/8/2021"/>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3/29/2021"/>
        </groupItems>
      </fieldGroup>
    </cacheField>
    <cacheField name="Day of Week" numFmtId="166">
      <sharedItems containsSemiMixedTypes="0" containsNonDate="0" containsDate="1" containsString="0" minDate="2021-01-08T00:00:00" maxDate="2021-03-29T00:00:00"/>
    </cacheField>
    <cacheField name="Full Description" numFmtId="0">
      <sharedItems/>
    </cacheField>
    <cacheField name="Qty" numFmtId="0">
      <sharedItems containsSemiMixedTypes="0" containsString="0" containsNumber="1" containsInteger="1" minValue="0" maxValue="16"/>
    </cacheField>
    <cacheField name="Retail Price" numFmtId="8">
      <sharedItems containsSemiMixedTypes="0" containsString="0" containsNumber="1" minValue="6.25" maxValue="85"/>
    </cacheField>
    <cacheField name="Curr Sale % Off" numFmtId="9">
      <sharedItems containsString="0" containsBlank="1" containsNumber="1" minValue="0.05" maxValue="0.5"/>
    </cacheField>
    <cacheField name="Sold Price" numFmtId="8">
      <sharedItems containsSemiMixedTypes="0" containsString="0" containsNumber="1" minValue="5.3125" maxValue="85"/>
    </cacheField>
    <cacheField name="Sale Total" numFmtId="8">
      <sharedItems containsSemiMixedTypes="0" containsString="0" containsNumber="1" minValue="0" maxValue="737.5"/>
    </cacheField>
    <cacheField name="Months" numFmtId="0" databaseField="0">
      <fieldGroup base="1">
        <rangePr groupBy="months" startDate="2021-01-08T00:00:00" endDate="2021-03-29T00:00:00"/>
        <groupItems count="14">
          <s v="&lt;1/8/2021"/>
          <s v="Jan"/>
          <s v="Feb"/>
          <s v="Mar"/>
          <s v="Apr"/>
          <s v="May"/>
          <s v="Jun"/>
          <s v="Jul"/>
          <s v="Aug"/>
          <s v="Sep"/>
          <s v="Oct"/>
          <s v="Nov"/>
          <s v="Dec"/>
          <s v="&gt;3/29/2021"/>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ene Hatcher" refreshedDate="45032.679357407411" createdVersion="8" refreshedVersion="8" minRefreshableVersion="3" recordCount="383" xr:uid="{ED14DE0C-CC9A-41AC-8885-B1BE65D7A49B}">
  <cacheSource type="worksheet">
    <worksheetSource name="InvPurchTable"/>
  </cacheSource>
  <cacheFields count="7">
    <cacheField name="Purch Date" numFmtId="164">
      <sharedItems containsSemiMixedTypes="0" containsNonDate="0" containsDate="1" containsString="0" minDate="2021-01-01T00:00:00" maxDate="2021-03-13T00:00:00" count="5">
        <d v="2021-01-01T00:00:00"/>
        <d v="2021-01-03T00:00:00"/>
        <d v="2021-02-15T00:00:00"/>
        <d v="2021-03-05T00:00:00"/>
        <d v="2021-03-12T00:00:00"/>
      </sharedItems>
      <fieldGroup par="6" base="0">
        <rangePr groupBy="days" startDate="2021-01-01T00:00:00" endDate="2021-03-13T00:00:00"/>
        <groupItems count="368">
          <s v="&lt;1/1/2021"/>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3/13/2021"/>
        </groupItems>
      </fieldGroup>
    </cacheField>
    <cacheField name="UPC" numFmtId="0">
      <sharedItems containsSemiMixedTypes="0" containsString="0" containsNumber="1" containsInteger="1" minValue="100" maxValue="254" count="155">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sharedItems>
    </cacheField>
    <cacheField name="Full Descriptionl" numFmtId="0">
      <sharedItems/>
    </cacheField>
    <cacheField name="Qty" numFmtId="0">
      <sharedItems containsSemiMixedTypes="0" containsString="0" containsNumber="1" containsInteger="1" minValue="1" maxValue="11"/>
    </cacheField>
    <cacheField name="Unit Cost" numFmtId="40">
      <sharedItems containsSemiMixedTypes="0" containsString="0" containsNumber="1" minValue="2.5" maxValue="34"/>
    </cacheField>
    <cacheField name="PurchTotal" numFmtId="8">
      <sharedItems containsSemiMixedTypes="0" containsString="0" containsNumber="1" minValue="2.5" maxValue="265.5"/>
    </cacheField>
    <cacheField name="Months" numFmtId="0" databaseField="0">
      <fieldGroup base="0">
        <rangePr groupBy="months" startDate="2021-01-01T00:00:00" endDate="2021-03-13T00:00:00"/>
        <groupItems count="14">
          <s v="&lt;1/1/2021"/>
          <s v="Jan"/>
          <s v="Feb"/>
          <s v="Mar"/>
          <s v="Apr"/>
          <s v="May"/>
          <s v="Jun"/>
          <s v="Jul"/>
          <s v="Aug"/>
          <s v="Sep"/>
          <s v="Oct"/>
          <s v="Nov"/>
          <s v="Dec"/>
          <s v="&gt;3/13/202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8">
  <r>
    <x v="0"/>
    <d v="2021-01-08T00:00:00"/>
    <d v="2021-01-08T00:00:00"/>
    <s v="Clothing, Pant, Dress, Mens, S, Black"/>
    <n v="2"/>
    <n v="25"/>
    <m/>
    <n v="25"/>
    <n v="50"/>
  </r>
  <r>
    <x v="1"/>
    <d v="2021-01-08T00:00:00"/>
    <d v="2021-01-08T00:00:00"/>
    <s v="Clothing, Pant, Dress, Mens, S, Brown"/>
    <n v="8"/>
    <n v="25"/>
    <m/>
    <n v="25"/>
    <n v="200"/>
  </r>
  <r>
    <x v="2"/>
    <d v="2021-01-08T00:00:00"/>
    <d v="2021-01-08T00:00:00"/>
    <s v="Clothing, Pant, Dress, Mens, S, Tan"/>
    <n v="4"/>
    <n v="25"/>
    <m/>
    <n v="25"/>
    <n v="100"/>
  </r>
  <r>
    <x v="3"/>
    <d v="2021-01-08T00:00:00"/>
    <d v="2021-01-08T00:00:00"/>
    <s v="Clothing, Pant, Dress, Mens, M, Black"/>
    <n v="10"/>
    <n v="32.5"/>
    <m/>
    <n v="32.5"/>
    <n v="325"/>
  </r>
  <r>
    <x v="4"/>
    <d v="2021-01-08T00:00:00"/>
    <d v="2021-01-08T00:00:00"/>
    <s v="Clothing, Pant, Dress, Mens, M, Brown"/>
    <n v="8"/>
    <n v="32.5"/>
    <n v="0.5"/>
    <n v="16.25"/>
    <n v="130"/>
  </r>
  <r>
    <x v="5"/>
    <d v="2021-01-08T00:00:00"/>
    <d v="2021-01-08T00:00:00"/>
    <s v="Clothing, Pant, Dress, Mens, M, Tan"/>
    <n v="6"/>
    <n v="32.5"/>
    <m/>
    <n v="32.5"/>
    <n v="195"/>
  </r>
  <r>
    <x v="6"/>
    <d v="2021-01-08T00:00:00"/>
    <d v="2021-01-08T00:00:00"/>
    <s v="Clothing, Pant, Dress, Mens, L, Black"/>
    <n v="4"/>
    <n v="40"/>
    <m/>
    <n v="40"/>
    <n v="160"/>
  </r>
  <r>
    <x v="7"/>
    <d v="2021-01-08T00:00:00"/>
    <d v="2021-01-08T00:00:00"/>
    <s v="Clothing, Pant, Dress, Mens, L, Brown"/>
    <n v="6"/>
    <n v="40"/>
    <n v="0.1"/>
    <n v="36"/>
    <n v="216"/>
  </r>
  <r>
    <x v="8"/>
    <d v="2021-01-08T00:00:00"/>
    <d v="2021-01-08T00:00:00"/>
    <s v="Clothing, Pant, Dress, Mens, L, Tan"/>
    <n v="4"/>
    <n v="40"/>
    <m/>
    <n v="40"/>
    <n v="160"/>
  </r>
  <r>
    <x v="9"/>
    <d v="2021-01-09T00:00:00"/>
    <d v="2021-01-09T00:00:00"/>
    <s v="Clothing, Pant, Dress, Womens, S, Black"/>
    <n v="2"/>
    <n v="25"/>
    <m/>
    <n v="25"/>
    <n v="50"/>
  </r>
  <r>
    <x v="10"/>
    <d v="2021-01-09T00:00:00"/>
    <d v="2021-01-09T00:00:00"/>
    <s v="Clothing, Pant, Dress, Womens, S, Brown"/>
    <n v="10"/>
    <n v="25"/>
    <m/>
    <n v="25"/>
    <n v="250"/>
  </r>
  <r>
    <x v="11"/>
    <d v="2021-01-09T00:00:00"/>
    <d v="2021-01-09T00:00:00"/>
    <s v="Clothing, Pant, Dress, Womens, S, Tan"/>
    <n v="10"/>
    <n v="25"/>
    <m/>
    <n v="25"/>
    <n v="250"/>
  </r>
  <r>
    <x v="12"/>
    <d v="2021-01-09T00:00:00"/>
    <d v="2021-01-09T00:00:00"/>
    <s v="Clothing, Pant, Dress, Womens, M, Black"/>
    <n v="6"/>
    <n v="32.5"/>
    <m/>
    <n v="32.5"/>
    <n v="195"/>
  </r>
  <r>
    <x v="13"/>
    <d v="2021-01-09T00:00:00"/>
    <d v="2021-01-09T00:00:00"/>
    <s v="Clothing, Pant, Dress, Womens, M, Brown"/>
    <n v="6"/>
    <n v="32.5"/>
    <m/>
    <n v="32.5"/>
    <n v="195"/>
  </r>
  <r>
    <x v="14"/>
    <d v="2021-01-09T00:00:00"/>
    <d v="2021-01-09T00:00:00"/>
    <s v="Clothing, Pant, Dress, Womens, M, Tan"/>
    <n v="4"/>
    <n v="32.5"/>
    <m/>
    <n v="32.5"/>
    <n v="130"/>
  </r>
  <r>
    <x v="15"/>
    <d v="2021-01-09T00:00:00"/>
    <d v="2021-01-09T00:00:00"/>
    <s v="Clothing, Pant, Dress, Womens, L, Black"/>
    <n v="10"/>
    <n v="40"/>
    <m/>
    <n v="40"/>
    <n v="400"/>
  </r>
  <r>
    <x v="16"/>
    <d v="2021-01-09T00:00:00"/>
    <d v="2021-01-09T00:00:00"/>
    <s v="Clothing, Pant, Dress, Womens, L, Brown"/>
    <n v="4"/>
    <n v="40"/>
    <m/>
    <n v="40"/>
    <n v="160"/>
  </r>
  <r>
    <x v="17"/>
    <d v="2021-01-09T00:00:00"/>
    <d v="2021-01-09T00:00:00"/>
    <s v="Clothing, Pant, Dress, Womens, L, Tan"/>
    <n v="2"/>
    <n v="40"/>
    <m/>
    <n v="40"/>
    <n v="80"/>
  </r>
  <r>
    <x v="18"/>
    <d v="2021-01-10T00:00:00"/>
    <d v="2021-01-10T00:00:00"/>
    <s v="Clothing, Pant, Dress, Boys, S, Black"/>
    <n v="8"/>
    <n v="17.5"/>
    <m/>
    <n v="17.5"/>
    <n v="140"/>
  </r>
  <r>
    <x v="19"/>
    <d v="2021-01-10T00:00:00"/>
    <d v="2021-01-10T00:00:00"/>
    <s v="Clothing, Pant, Dress, Boys, S, Brown"/>
    <n v="8"/>
    <n v="17.5"/>
    <m/>
    <n v="17.5"/>
    <n v="140"/>
  </r>
  <r>
    <x v="20"/>
    <d v="2021-01-10T00:00:00"/>
    <d v="2021-01-10T00:00:00"/>
    <s v="Clothing, Pant, Dress, Boys, S, Tan"/>
    <n v="4"/>
    <n v="17.5"/>
    <m/>
    <n v="17.5"/>
    <n v="70"/>
  </r>
  <r>
    <x v="21"/>
    <d v="2021-01-10T00:00:00"/>
    <d v="2021-01-10T00:00:00"/>
    <s v="Clothing, Pant, Dress, Boys, M, Black"/>
    <n v="10"/>
    <n v="21.25"/>
    <m/>
    <n v="21.25"/>
    <n v="212.5"/>
  </r>
  <r>
    <x v="22"/>
    <d v="2021-01-10T00:00:00"/>
    <d v="2021-01-10T00:00:00"/>
    <s v="Clothing, Pant, Dress, Boys, M, Brown"/>
    <n v="4"/>
    <n v="21.25"/>
    <m/>
    <n v="21.25"/>
    <n v="85"/>
  </r>
  <r>
    <x v="23"/>
    <d v="2021-01-10T00:00:00"/>
    <d v="2021-01-10T00:00:00"/>
    <s v="Clothing, Pant, Dress, Boys, M, Tan"/>
    <n v="2"/>
    <n v="21.25"/>
    <m/>
    <n v="21.25"/>
    <n v="42.5"/>
  </r>
  <r>
    <x v="24"/>
    <d v="2021-01-10T00:00:00"/>
    <d v="2021-01-10T00:00:00"/>
    <s v="Clothing, Pant, Dress, Boys, L, Black"/>
    <n v="10"/>
    <n v="25"/>
    <m/>
    <n v="25"/>
    <n v="250"/>
  </r>
  <r>
    <x v="25"/>
    <d v="2021-01-10T00:00:00"/>
    <d v="2021-01-10T00:00:00"/>
    <s v="Clothing, Pant, Dress, Boys, L, Brown"/>
    <n v="10"/>
    <n v="25"/>
    <n v="0.1"/>
    <n v="22.5"/>
    <n v="225"/>
  </r>
  <r>
    <x v="26"/>
    <d v="2021-01-15T00:00:00"/>
    <d v="2021-01-15T00:00:00"/>
    <s v="Clothing, Pant, Dress, Boys, L, Tan"/>
    <n v="8"/>
    <n v="25"/>
    <m/>
    <n v="25"/>
    <n v="200"/>
  </r>
  <r>
    <x v="27"/>
    <d v="2021-01-15T00:00:00"/>
    <d v="2021-01-15T00:00:00"/>
    <s v="Clothing, Pant, Dress, Girls, S, Black"/>
    <n v="6"/>
    <n v="17.5"/>
    <m/>
    <n v="17.5"/>
    <n v="105"/>
  </r>
  <r>
    <x v="28"/>
    <d v="2021-01-15T00:00:00"/>
    <d v="2021-01-15T00:00:00"/>
    <s v="Clothing, Pant, Dress, Girls, S, Brown"/>
    <n v="8"/>
    <n v="17.5"/>
    <m/>
    <n v="17.5"/>
    <n v="140"/>
  </r>
  <r>
    <x v="29"/>
    <d v="2021-01-15T00:00:00"/>
    <d v="2021-01-15T00:00:00"/>
    <s v="Clothing, Pant, Dress, Girls, S, Tan"/>
    <n v="10"/>
    <n v="17.5"/>
    <m/>
    <n v="17.5"/>
    <n v="175"/>
  </r>
  <r>
    <x v="30"/>
    <d v="2021-01-15T00:00:00"/>
    <d v="2021-01-15T00:00:00"/>
    <s v="Clothing, Pant, Dress, Girls, M, Black"/>
    <n v="6"/>
    <n v="21.25"/>
    <m/>
    <n v="21.25"/>
    <n v="127.5"/>
  </r>
  <r>
    <x v="31"/>
    <d v="2021-01-15T00:00:00"/>
    <d v="2021-01-15T00:00:00"/>
    <s v="Clothing, Pant, Dress, Girls, M, Brown"/>
    <n v="8"/>
    <n v="21.25"/>
    <m/>
    <n v="21.25"/>
    <n v="170"/>
  </r>
  <r>
    <x v="32"/>
    <d v="2021-01-15T00:00:00"/>
    <d v="2021-01-15T00:00:00"/>
    <s v="Clothing, Pant, Dress, Girls, M, Tan"/>
    <n v="10"/>
    <n v="21.25"/>
    <m/>
    <n v="21.25"/>
    <n v="212.5"/>
  </r>
  <r>
    <x v="33"/>
    <d v="2021-01-15T00:00:00"/>
    <d v="2021-01-15T00:00:00"/>
    <s v="Clothing, Pant, Dress, Girls, L, Black"/>
    <n v="10"/>
    <n v="25"/>
    <m/>
    <n v="25"/>
    <n v="250"/>
  </r>
  <r>
    <x v="34"/>
    <d v="2021-01-15T00:00:00"/>
    <d v="2021-01-15T00:00:00"/>
    <s v="Clothing, Pant, Dress, Girls, L, Brown"/>
    <n v="10"/>
    <n v="25"/>
    <m/>
    <n v="25"/>
    <n v="250"/>
  </r>
  <r>
    <x v="35"/>
    <d v="2021-01-16T00:00:00"/>
    <d v="2021-01-16T00:00:00"/>
    <s v="Clothing, Pant, Dress, Girls, L, Tan"/>
    <n v="4"/>
    <n v="25"/>
    <m/>
    <n v="25"/>
    <n v="100"/>
  </r>
  <r>
    <x v="36"/>
    <d v="2021-01-16T00:00:00"/>
    <d v="2021-01-16T00:00:00"/>
    <s v="Clothing, Pant, Casual, Mens, S, Green"/>
    <n v="2"/>
    <n v="43.75"/>
    <m/>
    <n v="43.75"/>
    <n v="87.5"/>
  </r>
  <r>
    <x v="37"/>
    <d v="2021-01-16T00:00:00"/>
    <d v="2021-01-16T00:00:00"/>
    <s v="Clothing, Pant, Casual, Mens, S, Blue"/>
    <n v="6"/>
    <n v="43.75"/>
    <m/>
    <n v="43.75"/>
    <n v="262.5"/>
  </r>
  <r>
    <x v="38"/>
    <d v="2021-01-16T00:00:00"/>
    <d v="2021-01-16T00:00:00"/>
    <s v="Clothing, Pant, Casual, Mens, S, White"/>
    <n v="6"/>
    <n v="43.75"/>
    <m/>
    <n v="43.75"/>
    <n v="262.5"/>
  </r>
  <r>
    <x v="39"/>
    <d v="2021-01-16T00:00:00"/>
    <d v="2021-01-16T00:00:00"/>
    <s v="Clothing, Pant, Casual, Mens, M, Green"/>
    <n v="10"/>
    <n v="55"/>
    <m/>
    <n v="55"/>
    <n v="550"/>
  </r>
  <r>
    <x v="40"/>
    <d v="2021-01-16T00:00:00"/>
    <d v="2021-01-16T00:00:00"/>
    <s v="Clothing, Pant, Casual, Mens, M, Blue"/>
    <n v="10"/>
    <n v="55"/>
    <m/>
    <n v="55"/>
    <n v="550"/>
  </r>
  <r>
    <x v="41"/>
    <d v="2021-01-16T00:00:00"/>
    <d v="2021-01-16T00:00:00"/>
    <s v="Clothing, Pant, Casual, Mens, M, White"/>
    <n v="8"/>
    <n v="55"/>
    <m/>
    <n v="55"/>
    <n v="440"/>
  </r>
  <r>
    <x v="42"/>
    <d v="2021-01-17T00:00:00"/>
    <d v="2021-01-17T00:00:00"/>
    <s v="Clothing, Pant, Casual, Mens, L, Green"/>
    <n v="8"/>
    <n v="70"/>
    <m/>
    <n v="70"/>
    <n v="560"/>
  </r>
  <r>
    <x v="43"/>
    <d v="2021-01-17T00:00:00"/>
    <d v="2021-01-17T00:00:00"/>
    <s v="Clothing, Pant, Casual, Mens, L, Blue"/>
    <n v="4"/>
    <n v="70"/>
    <m/>
    <n v="70"/>
    <n v="280"/>
  </r>
  <r>
    <x v="44"/>
    <d v="2021-01-17T00:00:00"/>
    <d v="2021-01-17T00:00:00"/>
    <s v="Clothing, Pant, Casual, Mens, L, White"/>
    <n v="4"/>
    <n v="70"/>
    <m/>
    <n v="70"/>
    <n v="280"/>
  </r>
  <r>
    <x v="45"/>
    <d v="2021-01-17T00:00:00"/>
    <d v="2021-01-17T00:00:00"/>
    <s v="Clothing, Pant, Casual, Womens, S, Green"/>
    <n v="4"/>
    <n v="43.75"/>
    <m/>
    <n v="43.75"/>
    <n v="175"/>
  </r>
  <r>
    <x v="46"/>
    <d v="2021-01-17T00:00:00"/>
    <d v="2021-01-17T00:00:00"/>
    <s v="Clothing, Pant, Casual, Womens, S, Blue"/>
    <n v="2"/>
    <n v="43.75"/>
    <m/>
    <n v="43.75"/>
    <n v="87.5"/>
  </r>
  <r>
    <x v="47"/>
    <d v="2021-01-17T00:00:00"/>
    <d v="2021-01-17T00:00:00"/>
    <s v="Clothing, Pant, Casual, Womens, S, White"/>
    <n v="2"/>
    <n v="43.75"/>
    <m/>
    <n v="43.75"/>
    <n v="87.5"/>
  </r>
  <r>
    <x v="48"/>
    <d v="2021-01-17T00:00:00"/>
    <d v="2021-01-17T00:00:00"/>
    <s v="Clothing, Pant, Casual, Womens, M, Green"/>
    <n v="2"/>
    <n v="55"/>
    <m/>
    <n v="55"/>
    <n v="110"/>
  </r>
  <r>
    <x v="49"/>
    <d v="2021-01-17T00:00:00"/>
    <d v="2021-01-17T00:00:00"/>
    <s v="Clothing, Pant, Casual, Womens, M, Blue"/>
    <n v="2"/>
    <n v="55"/>
    <m/>
    <n v="55"/>
    <n v="110"/>
  </r>
  <r>
    <x v="50"/>
    <d v="2021-01-17T00:00:00"/>
    <d v="2021-01-17T00:00:00"/>
    <s v="Clothing, Pant, Casual, Womens, M, White"/>
    <n v="2"/>
    <n v="55"/>
    <m/>
    <n v="55"/>
    <n v="110"/>
  </r>
  <r>
    <x v="51"/>
    <d v="2021-01-17T00:00:00"/>
    <d v="2021-01-17T00:00:00"/>
    <s v="Clothing, Pant, Casual, Womens, L, Green"/>
    <n v="2"/>
    <n v="70"/>
    <m/>
    <n v="70"/>
    <n v="140"/>
  </r>
  <r>
    <x v="52"/>
    <d v="2021-01-22T00:00:00"/>
    <d v="2021-01-22T00:00:00"/>
    <s v="Clothing, Pant, Casual, Womens, L, Blue"/>
    <n v="6"/>
    <n v="70"/>
    <m/>
    <n v="70"/>
    <n v="420"/>
  </r>
  <r>
    <x v="53"/>
    <d v="2021-01-22T00:00:00"/>
    <d v="2021-01-22T00:00:00"/>
    <s v="Clothing, Pant, Casual, Womens, L, White"/>
    <n v="4"/>
    <n v="70"/>
    <m/>
    <n v="70"/>
    <n v="280"/>
  </r>
  <r>
    <x v="54"/>
    <d v="2021-01-22T00:00:00"/>
    <d v="2021-01-22T00:00:00"/>
    <s v="Clothing, Pant, Casual, Boys, S, Green"/>
    <n v="6"/>
    <n v="25"/>
    <m/>
    <n v="25"/>
    <n v="150"/>
  </r>
  <r>
    <x v="55"/>
    <d v="2021-01-22T00:00:00"/>
    <d v="2021-01-22T00:00:00"/>
    <s v="Clothing, Pant, Casual, Boys, S, Blue"/>
    <n v="8"/>
    <n v="25"/>
    <m/>
    <n v="25"/>
    <n v="200"/>
  </r>
  <r>
    <x v="56"/>
    <d v="2021-01-22T00:00:00"/>
    <d v="2021-01-22T00:00:00"/>
    <s v="Clothing, Pant, Casual, Boys, S, White"/>
    <n v="4"/>
    <n v="25"/>
    <m/>
    <n v="25"/>
    <n v="100"/>
  </r>
  <r>
    <x v="57"/>
    <d v="2021-01-22T00:00:00"/>
    <d v="2021-01-22T00:00:00"/>
    <s v="Clothing, Pant, Casual, Boys, M, Green"/>
    <n v="10"/>
    <n v="36.25"/>
    <m/>
    <n v="36.25"/>
    <n v="362.5"/>
  </r>
  <r>
    <x v="58"/>
    <d v="2021-01-22T00:00:00"/>
    <d v="2021-01-22T00:00:00"/>
    <s v="Clothing, Pant, Casual, Boys, M, Blue"/>
    <n v="4"/>
    <n v="36.25"/>
    <m/>
    <n v="36.25"/>
    <n v="145"/>
  </r>
  <r>
    <x v="59"/>
    <d v="2021-01-23T00:00:00"/>
    <d v="2021-01-23T00:00:00"/>
    <s v="Clothing, Pant, Casual, Boys, M, White"/>
    <n v="2"/>
    <n v="36.25"/>
    <m/>
    <n v="36.25"/>
    <n v="72.5"/>
  </r>
  <r>
    <x v="60"/>
    <d v="2021-01-23T00:00:00"/>
    <d v="2021-01-23T00:00:00"/>
    <s v="Clothing, Pant, Casual, Boys, L, Green"/>
    <n v="6"/>
    <n v="47.5"/>
    <m/>
    <n v="47.5"/>
    <n v="285"/>
  </r>
  <r>
    <x v="61"/>
    <d v="2021-01-23T00:00:00"/>
    <d v="2021-01-23T00:00:00"/>
    <s v="Clothing, Pant, Casual, Boys, L, Blue"/>
    <n v="6"/>
    <n v="47.5"/>
    <m/>
    <n v="47.5"/>
    <n v="285"/>
  </r>
  <r>
    <x v="62"/>
    <d v="2021-01-23T00:00:00"/>
    <d v="2021-01-23T00:00:00"/>
    <s v="Clothing, Pant, Casual, Boys, L, White"/>
    <n v="6"/>
    <n v="47.5"/>
    <m/>
    <n v="47.5"/>
    <n v="285"/>
  </r>
  <r>
    <x v="63"/>
    <d v="2021-01-23T00:00:00"/>
    <d v="2021-01-23T00:00:00"/>
    <s v="Clothing, Pant, Casual, Girls, S, Green"/>
    <n v="4"/>
    <n v="25"/>
    <n v="0.2"/>
    <n v="20"/>
    <n v="80"/>
  </r>
  <r>
    <x v="64"/>
    <d v="2021-01-24T00:00:00"/>
    <d v="2021-01-24T00:00:00"/>
    <s v="Clothing, Pant, Casual, Girls, S, Blue"/>
    <n v="10"/>
    <n v="25"/>
    <m/>
    <n v="25"/>
    <n v="250"/>
  </r>
  <r>
    <x v="65"/>
    <d v="2021-01-24T00:00:00"/>
    <d v="2021-01-24T00:00:00"/>
    <s v="Clothing, Pant, Casual, Girls, S, White"/>
    <n v="4"/>
    <n v="25"/>
    <m/>
    <n v="25"/>
    <n v="100"/>
  </r>
  <r>
    <x v="66"/>
    <d v="2021-01-24T00:00:00"/>
    <d v="2021-01-24T00:00:00"/>
    <s v="Clothing, Pant, Casual, Girls, M, Green"/>
    <n v="10"/>
    <n v="36.25"/>
    <m/>
    <n v="36.25"/>
    <n v="362.5"/>
  </r>
  <r>
    <x v="67"/>
    <d v="2021-01-24T00:00:00"/>
    <d v="2021-01-24T00:00:00"/>
    <s v="Clothing, Pant, Casual, Girls, M, Blue"/>
    <n v="4"/>
    <n v="36.25"/>
    <m/>
    <n v="36.25"/>
    <n v="145"/>
  </r>
  <r>
    <x v="68"/>
    <d v="2021-01-24T00:00:00"/>
    <d v="2021-01-24T00:00:00"/>
    <s v="Clothing, Pant, Casual, Girls, M, White"/>
    <n v="4"/>
    <n v="36.25"/>
    <m/>
    <n v="36.25"/>
    <n v="145"/>
  </r>
  <r>
    <x v="69"/>
    <d v="2021-01-24T00:00:00"/>
    <d v="2021-01-24T00:00:00"/>
    <s v="Clothing, Pant, Casual, Girls, L, Green"/>
    <n v="10"/>
    <n v="47.5"/>
    <m/>
    <n v="47.5"/>
    <n v="475"/>
  </r>
  <r>
    <x v="70"/>
    <d v="2021-01-29T00:00:00"/>
    <d v="2021-01-29T00:00:00"/>
    <s v="Clothing, Pant, Casual, Girls, L, Blue"/>
    <n v="6"/>
    <n v="47.5"/>
    <m/>
    <n v="47.5"/>
    <n v="285"/>
  </r>
  <r>
    <x v="71"/>
    <d v="2021-01-29T00:00:00"/>
    <d v="2021-01-29T00:00:00"/>
    <s v="Clothing, Pant, Casual, Girls, L, White"/>
    <n v="6"/>
    <n v="47.5"/>
    <m/>
    <n v="47.5"/>
    <n v="285"/>
  </r>
  <r>
    <x v="72"/>
    <d v="2021-01-29T00:00:00"/>
    <d v="2021-01-29T00:00:00"/>
    <s v="Clothing, Skirt, Flare, Womens, S, Blue"/>
    <n v="4"/>
    <n v="62.5"/>
    <m/>
    <n v="62.5"/>
    <n v="250"/>
  </r>
  <r>
    <x v="73"/>
    <d v="2021-01-29T00:00:00"/>
    <d v="2021-01-29T00:00:00"/>
    <s v="Clothing, Skirt, Flare, Womens, S, Yellow"/>
    <n v="6"/>
    <n v="62.5"/>
    <m/>
    <n v="62.5"/>
    <n v="375"/>
  </r>
  <r>
    <x v="74"/>
    <d v="2021-01-29T00:00:00"/>
    <d v="2021-01-29T00:00:00"/>
    <s v="Clothing, Skirt, Flare, Womens, S, Pink"/>
    <n v="4"/>
    <n v="62.5"/>
    <m/>
    <n v="62.5"/>
    <n v="250"/>
  </r>
  <r>
    <x v="75"/>
    <d v="2021-01-29T00:00:00"/>
    <d v="2021-01-29T00:00:00"/>
    <s v="Clothing, Skirt, Flare, Womens, M, Blue"/>
    <n v="10"/>
    <n v="73.75"/>
    <m/>
    <n v="73.75"/>
    <n v="737.5"/>
  </r>
  <r>
    <x v="76"/>
    <d v="2021-01-29T00:00:00"/>
    <d v="2021-01-29T00:00:00"/>
    <s v="Clothing, Skirt, Flare, Womens, M, Yellow"/>
    <n v="10"/>
    <n v="73.75"/>
    <m/>
    <n v="73.75"/>
    <n v="737.5"/>
  </r>
  <r>
    <x v="77"/>
    <d v="2021-01-29T00:00:00"/>
    <d v="2021-01-29T00:00:00"/>
    <s v="Clothing, Skirt, Flare, Womens, M, Pink"/>
    <n v="8"/>
    <n v="73.75"/>
    <m/>
    <n v="73.75"/>
    <n v="590"/>
  </r>
  <r>
    <x v="78"/>
    <d v="2021-01-29T00:00:00"/>
    <d v="2021-01-29T00:00:00"/>
    <s v="Clothing, Skirt, Flare, Womens, L, Blue"/>
    <n v="6"/>
    <n v="85"/>
    <m/>
    <n v="85"/>
    <n v="510"/>
  </r>
  <r>
    <x v="79"/>
    <d v="2021-01-30T00:00:00"/>
    <d v="2021-01-30T00:00:00"/>
    <s v="Clothing, Skirt, Flare, Womens, L, Yellow"/>
    <n v="4"/>
    <n v="85"/>
    <m/>
    <n v="85"/>
    <n v="340"/>
  </r>
  <r>
    <x v="80"/>
    <d v="2021-01-30T00:00:00"/>
    <d v="2021-01-30T00:00:00"/>
    <s v="Clothing, Skirt, Flare, Womens, L, Pink"/>
    <n v="8"/>
    <n v="85"/>
    <m/>
    <n v="85"/>
    <n v="680"/>
  </r>
  <r>
    <x v="81"/>
    <d v="2021-01-30T00:00:00"/>
    <d v="2021-01-30T00:00:00"/>
    <s v="Clothing, Skirt &amp; Top Set, Playtime, Girls, S, Flowered"/>
    <n v="8"/>
    <n v="25"/>
    <m/>
    <n v="25"/>
    <n v="200"/>
  </r>
  <r>
    <x v="82"/>
    <d v="2021-01-30T00:00:00"/>
    <d v="2021-01-30T00:00:00"/>
    <s v="Clothing, Skirt &amp; Top Set, Playtime, Girls, S, Butterflies"/>
    <n v="4"/>
    <n v="25"/>
    <m/>
    <n v="25"/>
    <n v="100"/>
  </r>
  <r>
    <x v="83"/>
    <d v="2021-01-30T00:00:00"/>
    <d v="2021-01-30T00:00:00"/>
    <s v="Clothing, Skirt &amp; Top Set, Playtime, Girls, S, Animals"/>
    <n v="8"/>
    <n v="25"/>
    <m/>
    <n v="25"/>
    <n v="200"/>
  </r>
  <r>
    <x v="84"/>
    <d v="2021-01-30T00:00:00"/>
    <d v="2021-01-30T00:00:00"/>
    <s v="Clothing, Skirt &amp; Top Set, Playtime, Girls, M, Flowered"/>
    <n v="2"/>
    <n v="28.75"/>
    <m/>
    <n v="28.75"/>
    <n v="57.5"/>
  </r>
  <r>
    <x v="85"/>
    <d v="2021-01-31T00:00:00"/>
    <d v="2021-01-31T00:00:00"/>
    <s v="Clothing, Skirt &amp; Top Set, Playtime, Girls, M, Butterflies"/>
    <n v="10"/>
    <n v="28.75"/>
    <m/>
    <n v="28.75"/>
    <n v="287.5"/>
  </r>
  <r>
    <x v="86"/>
    <d v="2021-01-31T00:00:00"/>
    <d v="2021-01-31T00:00:00"/>
    <s v="Clothing, Skirt &amp; Top Set, Playtime, Girls, M, Animals"/>
    <n v="4"/>
    <n v="28.75"/>
    <m/>
    <n v="28.75"/>
    <n v="115"/>
  </r>
  <r>
    <x v="87"/>
    <d v="2021-01-31T00:00:00"/>
    <d v="2021-01-31T00:00:00"/>
    <s v="Clothing, Skirt &amp; Top Set, Playtime, Girls, L, Flowered"/>
    <n v="6"/>
    <n v="32.5"/>
    <m/>
    <n v="32.5"/>
    <n v="195"/>
  </r>
  <r>
    <x v="88"/>
    <d v="2021-01-31T00:00:00"/>
    <d v="2021-01-31T00:00:00"/>
    <s v="Clothing, Skirt &amp; Top Set, Playtime, Girls, L, Butterflies"/>
    <n v="2"/>
    <n v="32.5"/>
    <m/>
    <n v="32.5"/>
    <n v="65"/>
  </r>
  <r>
    <x v="89"/>
    <d v="2021-01-31T00:00:00"/>
    <d v="2021-01-31T00:00:00"/>
    <s v="Clothing, Skirt &amp; Top Set, Playtime, Girls, L, Animals"/>
    <n v="2"/>
    <n v="32.5"/>
    <m/>
    <n v="32.5"/>
    <n v="65"/>
  </r>
  <r>
    <x v="90"/>
    <d v="2021-01-31T00:00:00"/>
    <d v="2021-01-31T00:00:00"/>
    <s v="Footwear, Shoes, SlipOns, Mens, S, Black"/>
    <n v="6"/>
    <n v="6.25"/>
    <m/>
    <n v="6.25"/>
    <n v="37.5"/>
  </r>
  <r>
    <x v="91"/>
    <d v="2021-02-05T00:00:00"/>
    <d v="2021-02-05T00:00:00"/>
    <s v="Footwear, Shoes, SlipOns, Mens, S, Red"/>
    <n v="10"/>
    <n v="6.25"/>
    <m/>
    <n v="6.25"/>
    <n v="62.5"/>
  </r>
  <r>
    <x v="92"/>
    <d v="2021-02-05T00:00:00"/>
    <d v="2021-02-05T00:00:00"/>
    <s v="Footwear, Shoes, SlipOns, Mens, S, White"/>
    <n v="10"/>
    <n v="6.25"/>
    <m/>
    <n v="6.25"/>
    <n v="62.5"/>
  </r>
  <r>
    <x v="93"/>
    <d v="2021-02-05T00:00:00"/>
    <d v="2021-02-05T00:00:00"/>
    <s v="Footwear, Shoes, SlipOns, Mens, M, Black"/>
    <n v="4"/>
    <n v="13.75"/>
    <m/>
    <n v="13.75"/>
    <n v="55"/>
  </r>
  <r>
    <x v="94"/>
    <d v="2021-02-05T00:00:00"/>
    <d v="2021-02-05T00:00:00"/>
    <s v="Footwear, Shoes, SlipOns, Mens, M, Red"/>
    <n v="4"/>
    <n v="13.75"/>
    <m/>
    <n v="13.75"/>
    <n v="55"/>
  </r>
  <r>
    <x v="95"/>
    <d v="2021-02-06T00:00:00"/>
    <d v="2021-02-06T00:00:00"/>
    <s v="Footwear, Shoes, SlipOns, Mens, M, White"/>
    <n v="10"/>
    <n v="13.75"/>
    <m/>
    <n v="13.75"/>
    <n v="137.5"/>
  </r>
  <r>
    <x v="96"/>
    <d v="2021-02-06T00:00:00"/>
    <d v="2021-02-06T00:00:00"/>
    <s v="Footwear, Shoes, SlipOns, Mens, L, Black"/>
    <n v="2"/>
    <n v="21.25"/>
    <m/>
    <n v="21.25"/>
    <n v="42.5"/>
  </r>
  <r>
    <x v="97"/>
    <d v="2021-02-06T00:00:00"/>
    <d v="2021-02-06T00:00:00"/>
    <s v="Footwear, Shoes, SlipOns, Mens, L, Red"/>
    <n v="4"/>
    <n v="21.25"/>
    <m/>
    <n v="21.25"/>
    <n v="85"/>
  </r>
  <r>
    <x v="98"/>
    <d v="2021-02-06T00:00:00"/>
    <d v="2021-02-06T00:00:00"/>
    <s v="Footwear, Shoes, SlipOns, Mens, L, White"/>
    <n v="4"/>
    <n v="21.25"/>
    <n v="0.05"/>
    <n v="20.1875"/>
    <n v="80.75"/>
  </r>
  <r>
    <x v="99"/>
    <d v="2021-02-06T00:00:00"/>
    <d v="2021-02-06T00:00:00"/>
    <s v="Footwear, Shoes, SlipOns, Womens, S, Black"/>
    <n v="6"/>
    <n v="6.25"/>
    <m/>
    <n v="6.25"/>
    <n v="37.5"/>
  </r>
  <r>
    <x v="100"/>
    <d v="2021-02-06T00:00:00"/>
    <d v="2021-02-06T00:00:00"/>
    <s v="Footwear, Shoes, SlipOns, Womens, S, Red"/>
    <n v="2"/>
    <n v="6.25"/>
    <m/>
    <n v="6.25"/>
    <n v="12.5"/>
  </r>
  <r>
    <x v="101"/>
    <d v="2021-02-06T00:00:00"/>
    <d v="2021-02-06T00:00:00"/>
    <s v="Footwear, Shoes, SlipOns, Womens, S, White"/>
    <n v="6"/>
    <n v="6.25"/>
    <m/>
    <n v="6.25"/>
    <n v="37.5"/>
  </r>
  <r>
    <x v="102"/>
    <d v="2021-02-06T00:00:00"/>
    <d v="2021-02-06T00:00:00"/>
    <s v="Footwear, Shoes, SlipOns, Womens, M, Black"/>
    <n v="4"/>
    <n v="13.75"/>
    <m/>
    <n v="13.75"/>
    <n v="55"/>
  </r>
  <r>
    <x v="103"/>
    <d v="2021-02-07T00:00:00"/>
    <d v="2021-02-07T00:00:00"/>
    <s v="Footwear, Shoes, SlipOns, Womens, M, Red"/>
    <n v="4"/>
    <n v="13.75"/>
    <m/>
    <n v="13.75"/>
    <n v="55"/>
  </r>
  <r>
    <x v="104"/>
    <d v="2021-02-07T00:00:00"/>
    <d v="2021-02-07T00:00:00"/>
    <s v="Footwear, Shoes, SlipOns, Womens, M, White"/>
    <n v="4"/>
    <n v="13.75"/>
    <m/>
    <n v="13.75"/>
    <n v="55"/>
  </r>
  <r>
    <x v="105"/>
    <d v="2021-02-07T00:00:00"/>
    <d v="2021-02-07T00:00:00"/>
    <s v="Footwear, Shoes, SlipOns, Womens, L, Black"/>
    <n v="2"/>
    <n v="21.25"/>
    <m/>
    <n v="21.25"/>
    <n v="42.5"/>
  </r>
  <r>
    <x v="106"/>
    <d v="2021-02-07T00:00:00"/>
    <d v="2021-02-07T00:00:00"/>
    <s v="Footwear, Shoes, SlipOns, Womens, L, Red"/>
    <n v="10"/>
    <n v="21.25"/>
    <m/>
    <n v="21.25"/>
    <n v="212.5"/>
  </r>
  <r>
    <x v="107"/>
    <d v="2021-02-07T00:00:00"/>
    <d v="2021-02-07T00:00:00"/>
    <s v="Footwear, Shoes, SlipOns, Womens, L, White"/>
    <n v="2"/>
    <n v="21.25"/>
    <m/>
    <n v="21.25"/>
    <n v="42.5"/>
  </r>
  <r>
    <x v="108"/>
    <d v="2021-02-07T00:00:00"/>
    <d v="2021-02-07T00:00:00"/>
    <s v="Footwear, Shoes, SlipOns, Boys, S, Black"/>
    <n v="10"/>
    <n v="11.25"/>
    <m/>
    <n v="11.25"/>
    <n v="112.5"/>
  </r>
  <r>
    <x v="109"/>
    <d v="2021-02-12T00:00:00"/>
    <d v="2021-02-12T00:00:00"/>
    <s v="Footwear, Shoes, SlipOns, Boys, S, Red"/>
    <n v="2"/>
    <n v="11.25"/>
    <m/>
    <n v="11.25"/>
    <n v="22.5"/>
  </r>
  <r>
    <x v="110"/>
    <d v="2021-02-12T00:00:00"/>
    <d v="2021-02-12T00:00:00"/>
    <s v="Footwear, Shoes, SlipOns, Boys, S, White"/>
    <n v="4"/>
    <n v="11.25"/>
    <m/>
    <n v="11.25"/>
    <n v="45"/>
  </r>
  <r>
    <x v="111"/>
    <d v="2021-02-12T00:00:00"/>
    <d v="2021-02-12T00:00:00"/>
    <s v="Footwear, Shoes, SlipOns, Boys, M, Black"/>
    <n v="4"/>
    <n v="6.25"/>
    <m/>
    <n v="6.25"/>
    <n v="25"/>
  </r>
  <r>
    <x v="112"/>
    <d v="2021-02-12T00:00:00"/>
    <d v="2021-02-12T00:00:00"/>
    <s v="Footwear, Shoes, SlipOns, Boys, M, Red"/>
    <n v="10"/>
    <n v="6.25"/>
    <m/>
    <n v="6.25"/>
    <n v="62.5"/>
  </r>
  <r>
    <x v="113"/>
    <d v="2021-02-12T00:00:00"/>
    <d v="2021-02-12T00:00:00"/>
    <s v="Footwear, Shoes, SlipOns, Boys, M, White"/>
    <n v="4"/>
    <n v="6.25"/>
    <m/>
    <n v="6.25"/>
    <n v="25"/>
  </r>
  <r>
    <x v="114"/>
    <d v="2021-02-12T00:00:00"/>
    <d v="2021-02-12T00:00:00"/>
    <s v="Footwear, Shoes, SlipOns, Boys, L, Black"/>
    <n v="10"/>
    <n v="13.75"/>
    <m/>
    <n v="13.75"/>
    <n v="137.5"/>
  </r>
  <r>
    <x v="115"/>
    <d v="2021-02-12T00:00:00"/>
    <d v="2021-02-12T00:00:00"/>
    <s v="Footwear, Shoes, SlipOns, Boys, L, Red"/>
    <n v="8"/>
    <n v="13.75"/>
    <m/>
    <n v="13.75"/>
    <n v="110"/>
  </r>
  <r>
    <x v="116"/>
    <d v="2021-02-12T00:00:00"/>
    <d v="2021-02-12T00:00:00"/>
    <s v="Footwear, Shoes, SlipOns, Boys, L, White"/>
    <n v="2"/>
    <n v="13.75"/>
    <m/>
    <n v="13.75"/>
    <n v="27.5"/>
  </r>
  <r>
    <x v="117"/>
    <d v="2021-02-12T00:00:00"/>
    <d v="2021-02-12T00:00:00"/>
    <s v="Footwear, Shoes, SlipOns, Girls, S, Black"/>
    <n v="8"/>
    <n v="11.25"/>
    <m/>
    <n v="11.25"/>
    <n v="90"/>
  </r>
  <r>
    <x v="118"/>
    <d v="2021-02-13T00:00:00"/>
    <d v="2021-02-13T00:00:00"/>
    <s v="Footwear, Shoes, SlipOns, Girls, S, Red"/>
    <n v="2"/>
    <n v="11.25"/>
    <m/>
    <n v="11.25"/>
    <n v="22.5"/>
  </r>
  <r>
    <x v="119"/>
    <d v="2021-02-13T00:00:00"/>
    <d v="2021-02-13T00:00:00"/>
    <s v="Footwear, Shoes, SlipOns, Girls, S, White"/>
    <n v="10"/>
    <n v="11.25"/>
    <m/>
    <n v="11.25"/>
    <n v="112.5"/>
  </r>
  <r>
    <x v="120"/>
    <d v="2021-02-13T00:00:00"/>
    <d v="2021-02-13T00:00:00"/>
    <s v="Footwear, Shoes, SlipOns, Girls, M, Black"/>
    <n v="8"/>
    <n v="6.25"/>
    <m/>
    <n v="6.25"/>
    <n v="50"/>
  </r>
  <r>
    <x v="121"/>
    <d v="2021-02-13T00:00:00"/>
    <d v="2021-02-13T00:00:00"/>
    <s v="Footwear, Shoes, SlipOns, Girls, M, Red"/>
    <n v="4"/>
    <n v="6.25"/>
    <m/>
    <n v="6.25"/>
    <n v="25"/>
  </r>
  <r>
    <x v="122"/>
    <d v="2021-02-13T00:00:00"/>
    <d v="2021-02-13T00:00:00"/>
    <s v="Footwear, Shoes, SlipOns, Girls, M, White"/>
    <n v="2"/>
    <n v="6.25"/>
    <m/>
    <n v="6.25"/>
    <n v="12.5"/>
  </r>
  <r>
    <x v="123"/>
    <d v="2021-02-13T00:00:00"/>
    <d v="2021-02-13T00:00:00"/>
    <s v="Footwear, Shoes, SlipOns, Girls, L, Black"/>
    <n v="2"/>
    <n v="13.75"/>
    <m/>
    <n v="13.75"/>
    <n v="27.5"/>
  </r>
  <r>
    <x v="124"/>
    <d v="2021-02-13T00:00:00"/>
    <d v="2021-02-13T00:00:00"/>
    <s v="Footwear, Shoes, SlipOns, Girls, L, Red"/>
    <n v="8"/>
    <n v="13.75"/>
    <m/>
    <n v="13.75"/>
    <n v="110"/>
  </r>
  <r>
    <x v="125"/>
    <d v="2021-02-14T00:00:00"/>
    <d v="2021-02-14T00:00:00"/>
    <s v="Footwear, Shoes, SlipOns, Girls, L, White"/>
    <n v="2"/>
    <n v="13.75"/>
    <m/>
    <n v="13.75"/>
    <n v="27.5"/>
  </r>
  <r>
    <x v="126"/>
    <d v="2021-02-14T00:00:00"/>
    <d v="2021-02-14T00:00:00"/>
    <s v="Accessories, Tie Clip, , Mens, One Size, Gold"/>
    <n v="2"/>
    <n v="6.25"/>
    <n v="0.15"/>
    <n v="5.3125"/>
    <n v="10.625"/>
  </r>
  <r>
    <x v="127"/>
    <d v="2021-02-14T00:00:00"/>
    <d v="2021-02-14T00:00:00"/>
    <s v="Accessories, Tie Clip, , Mens, One Size, Silver"/>
    <n v="2"/>
    <n v="6.25"/>
    <m/>
    <n v="6.25"/>
    <n v="12.5"/>
  </r>
  <r>
    <x v="128"/>
    <d v="2021-02-14T00:00:00"/>
    <d v="2021-02-14T00:00:00"/>
    <s v="Accessories, Cuff Links, , Mens, One Size, Gold"/>
    <n v="8"/>
    <n v="6.25"/>
    <m/>
    <n v="6.25"/>
    <n v="50"/>
  </r>
  <r>
    <x v="129"/>
    <d v="2021-02-14T00:00:00"/>
    <d v="2021-02-14T00:00:00"/>
    <s v="Accessories, Cuff Links, , Mens, One Size, Silver"/>
    <n v="6"/>
    <n v="6.25"/>
    <m/>
    <n v="6.25"/>
    <n v="37.5"/>
  </r>
  <r>
    <x v="130"/>
    <d v="2021-02-14T00:00:00"/>
    <d v="2021-02-14T00:00:00"/>
    <s v="Accessories, Hair Accessories, Ponytail Ties, Women, Women, Assorted Set"/>
    <n v="2"/>
    <n v="11.25"/>
    <m/>
    <n v="11.25"/>
    <n v="22.5"/>
  </r>
  <r>
    <x v="131"/>
    <d v="2021-02-14T00:00:00"/>
    <d v="2021-02-14T00:00:00"/>
    <s v="Accessories, Hair Accessories, Headbands, Women, Women, Assorted Set"/>
    <n v="8"/>
    <n v="11.25"/>
    <m/>
    <n v="11.25"/>
    <n v="90"/>
  </r>
  <r>
    <x v="132"/>
    <d v="2021-02-14T00:00:00"/>
    <d v="2021-02-14T00:00:00"/>
    <s v="Accessories, Hair Accessories, Ponytail Ties, Girls, Girls, Assorted Set"/>
    <n v="10"/>
    <n v="11.25"/>
    <m/>
    <n v="11.25"/>
    <n v="112.5"/>
  </r>
  <r>
    <x v="133"/>
    <d v="2021-02-14T00:00:00"/>
    <d v="2021-02-14T00:00:00"/>
    <s v="Accessories, Hair Accessories, Headbands, Girls, Girls, Assorted Set"/>
    <n v="4"/>
    <n v="11.25"/>
    <m/>
    <n v="11.25"/>
    <n v="45"/>
  </r>
  <r>
    <x v="134"/>
    <d v="2021-02-19T00:00:00"/>
    <d v="2021-02-19T00:00:00"/>
    <s v="Accessories, Jewelry, Necklace, Women, 18&quot;, Gold"/>
    <n v="8"/>
    <n v="43.75"/>
    <m/>
    <n v="43.75"/>
    <n v="350"/>
  </r>
  <r>
    <x v="135"/>
    <d v="2021-02-19T00:00:00"/>
    <d v="2021-02-19T00:00:00"/>
    <s v="Accessories, Jewelry, Necklace, Women, 18&quot;, Silver"/>
    <n v="4"/>
    <n v="43.75"/>
    <m/>
    <n v="43.75"/>
    <n v="175"/>
  </r>
  <r>
    <x v="136"/>
    <d v="2021-02-19T00:00:00"/>
    <d v="2021-02-19T00:00:00"/>
    <s v="Accessories, Jewelry, Necklace, Girls, 10&quot;, Gold"/>
    <n v="10"/>
    <n v="36.25"/>
    <m/>
    <n v="36.25"/>
    <n v="362.5"/>
  </r>
  <r>
    <x v="137"/>
    <d v="2021-02-19T00:00:00"/>
    <d v="2021-02-19T00:00:00"/>
    <s v="Accessories, Jewelry, Necklace, Girls, 10&quot;, Silver"/>
    <n v="4"/>
    <n v="36.25"/>
    <m/>
    <n v="36.25"/>
    <n v="145"/>
  </r>
  <r>
    <x v="138"/>
    <d v="2021-02-19T00:00:00"/>
    <d v="2021-02-19T00:00:00"/>
    <s v="Accessories, Jewelry, Bracelet, Women, 8&quot;, Gold"/>
    <n v="2"/>
    <n v="10"/>
    <m/>
    <n v="10"/>
    <n v="20"/>
  </r>
  <r>
    <x v="139"/>
    <d v="2021-02-19T00:00:00"/>
    <d v="2021-02-19T00:00:00"/>
    <s v="Accessories, Jewelry, Bracelet, Women, 8&quot;, Silver"/>
    <n v="6"/>
    <n v="10"/>
    <m/>
    <n v="10"/>
    <n v="60"/>
  </r>
  <r>
    <x v="140"/>
    <d v="2021-02-19T00:00:00"/>
    <d v="2021-02-19T00:00:00"/>
    <s v="Accessories, Jewelry, Bracelet, Girls, 5&quot;, Gold"/>
    <n v="2"/>
    <n v="11.25"/>
    <m/>
    <n v="11.25"/>
    <n v="22.5"/>
  </r>
  <r>
    <x v="141"/>
    <d v="2021-02-19T00:00:00"/>
    <d v="2021-02-19T00:00:00"/>
    <s v="Accessories, Jewelry, Bracelet, Girls, 5&quot;, Silver"/>
    <n v="4"/>
    <n v="11.25"/>
    <m/>
    <n v="11.25"/>
    <n v="45"/>
  </r>
  <r>
    <x v="142"/>
    <d v="2021-02-19T00:00:00"/>
    <d v="2021-02-19T00:00:00"/>
    <s v="Hats, Sun hat, Eyelet, Women, Women, White"/>
    <n v="4"/>
    <n v="13.75"/>
    <m/>
    <n v="13.75"/>
    <n v="55"/>
  </r>
  <r>
    <x v="143"/>
    <d v="2021-02-19T00:00:00"/>
    <d v="2021-02-19T00:00:00"/>
    <s v="Hats, Sun hat, Eyelet, Women, Women, Blue"/>
    <n v="8"/>
    <n v="13.75"/>
    <m/>
    <n v="13.75"/>
    <n v="110"/>
  </r>
  <r>
    <x v="144"/>
    <d v="2021-02-20T00:00:00"/>
    <d v="2021-02-20T00:00:00"/>
    <s v="Hats, Sun hat, Eyelet, Girls, Girls, White"/>
    <n v="6"/>
    <n v="10"/>
    <m/>
    <n v="10"/>
    <n v="60"/>
  </r>
  <r>
    <x v="145"/>
    <d v="2021-02-20T00:00:00"/>
    <d v="2021-02-20T00:00:00"/>
    <s v="Hats, Sun hat, Eyelet, Girls, Girls, Blue"/>
    <n v="8"/>
    <n v="10"/>
    <m/>
    <n v="10"/>
    <n v="80"/>
  </r>
  <r>
    <x v="146"/>
    <d v="2021-02-20T00:00:00"/>
    <d v="2021-02-20T00:00:00"/>
    <s v="Hats, Ball cap, Cotton, Mens, Mens, Blue"/>
    <n v="2"/>
    <n v="6.25"/>
    <m/>
    <n v="6.25"/>
    <n v="12.5"/>
  </r>
  <r>
    <x v="147"/>
    <d v="2021-02-20T00:00:00"/>
    <d v="2021-02-20T00:00:00"/>
    <s v="Hats, Ball cap, Cotton, Mens, Mens, Green"/>
    <n v="6"/>
    <n v="6.25"/>
    <m/>
    <n v="6.25"/>
    <n v="37.5"/>
  </r>
  <r>
    <x v="148"/>
    <d v="2021-02-20T00:00:00"/>
    <d v="2021-02-20T00:00:00"/>
    <s v="Hats, Ball cap, Cotton, Mens, Mens, Red"/>
    <n v="2"/>
    <n v="6.25"/>
    <m/>
    <n v="6.25"/>
    <n v="12.5"/>
  </r>
  <r>
    <x v="149"/>
    <d v="2021-02-20T00:00:00"/>
    <d v="2021-02-20T00:00:00"/>
    <s v="Hats, Ball cap, Cotton, Womens, Womens, Blue"/>
    <n v="2"/>
    <n v="6.25"/>
    <m/>
    <n v="6.25"/>
    <n v="12.5"/>
  </r>
  <r>
    <x v="150"/>
    <d v="2021-02-20T00:00:00"/>
    <d v="2021-02-20T00:00:00"/>
    <s v="Hats, Ball cap, Cotton, Womens, Womens, Green"/>
    <n v="8"/>
    <n v="6.25"/>
    <m/>
    <n v="6.25"/>
    <n v="50"/>
  </r>
  <r>
    <x v="151"/>
    <d v="2021-02-21T00:00:00"/>
    <d v="2021-02-21T00:00:00"/>
    <s v="Hats, Ball cap, Cotton, Womens, Womens, Red"/>
    <n v="8"/>
    <n v="6.25"/>
    <m/>
    <n v="6.25"/>
    <n v="50"/>
  </r>
  <r>
    <x v="152"/>
    <d v="2021-02-21T00:00:00"/>
    <d v="2021-02-21T00:00:00"/>
    <s v="Hats, Ball cap, Cotton, Kids, Kids, Blue"/>
    <n v="6"/>
    <n v="6.25"/>
    <m/>
    <n v="6.25"/>
    <n v="37.5"/>
  </r>
  <r>
    <x v="153"/>
    <d v="2021-02-21T00:00:00"/>
    <d v="2021-02-21T00:00:00"/>
    <s v="Hats, Ball cap, Cotton, Kids, Kids, Green"/>
    <n v="4"/>
    <n v="6.25"/>
    <m/>
    <n v="6.25"/>
    <n v="25"/>
  </r>
  <r>
    <x v="154"/>
    <d v="2021-02-21T00:00:00"/>
    <d v="2021-02-21T00:00:00"/>
    <s v="Hats, Ball cap, Cotton, Kids, Kids, Red"/>
    <n v="6"/>
    <n v="6.25"/>
    <m/>
    <n v="6.25"/>
    <n v="37.5"/>
  </r>
  <r>
    <x v="3"/>
    <d v="2021-02-26T00:00:00"/>
    <d v="2021-02-26T00:00:00"/>
    <s v="Clothing, Pant, Dress, Mens, M, Black"/>
    <n v="8"/>
    <n v="32.5"/>
    <m/>
    <n v="32.5"/>
    <n v="260"/>
  </r>
  <r>
    <x v="4"/>
    <d v="2021-02-26T00:00:00"/>
    <d v="2021-02-26T00:00:00"/>
    <s v="Clothing, Pant, Dress, Mens, M, Brown"/>
    <n v="6"/>
    <n v="32.5"/>
    <m/>
    <n v="32.5"/>
    <n v="195"/>
  </r>
  <r>
    <x v="5"/>
    <d v="2021-02-26T00:00:00"/>
    <d v="2021-02-26T00:00:00"/>
    <s v="Clothing, Pant, Dress, Mens, M, Tan"/>
    <n v="4"/>
    <n v="32.5"/>
    <m/>
    <n v="32.5"/>
    <n v="130"/>
  </r>
  <r>
    <x v="57"/>
    <d v="2021-02-26T00:00:00"/>
    <d v="2021-02-26T00:00:00"/>
    <s v="Clothing, Pant, Casual, Boys, M, Green"/>
    <n v="8"/>
    <n v="36.25"/>
    <m/>
    <n v="36.25"/>
    <n v="290"/>
  </r>
  <r>
    <x v="58"/>
    <d v="2021-02-26T00:00:00"/>
    <d v="2021-02-26T00:00:00"/>
    <s v="Clothing, Pant, Casual, Boys, M, Blue"/>
    <n v="2"/>
    <n v="36.25"/>
    <m/>
    <n v="36.25"/>
    <n v="72.5"/>
  </r>
  <r>
    <x v="59"/>
    <d v="2021-02-26T00:00:00"/>
    <d v="2021-02-26T00:00:00"/>
    <s v="Clothing, Pant, Casual, Boys, M, White"/>
    <n v="0"/>
    <n v="36.25"/>
    <m/>
    <n v="36.25"/>
    <n v="0"/>
  </r>
  <r>
    <x v="75"/>
    <d v="2021-02-26T00:00:00"/>
    <d v="2021-02-26T00:00:00"/>
    <s v="Clothing, Skirt, Flare, Womens, M, Blue"/>
    <n v="8"/>
    <n v="73.75"/>
    <m/>
    <n v="73.75"/>
    <n v="590"/>
  </r>
  <r>
    <x v="76"/>
    <d v="2021-02-26T00:00:00"/>
    <d v="2021-02-26T00:00:00"/>
    <s v="Clothing, Skirt, Flare, Womens, M, Yellow"/>
    <n v="8"/>
    <n v="73.75"/>
    <m/>
    <n v="73.75"/>
    <n v="590"/>
  </r>
  <r>
    <x v="77"/>
    <d v="2021-02-27T00:00:00"/>
    <d v="2021-02-27T00:00:00"/>
    <s v="Clothing, Skirt, Flare, Womens, M, Pink"/>
    <n v="6"/>
    <n v="73.75"/>
    <m/>
    <n v="73.75"/>
    <n v="442.5"/>
  </r>
  <r>
    <x v="84"/>
    <d v="2021-02-27T00:00:00"/>
    <d v="2021-02-27T00:00:00"/>
    <s v="Clothing, Skirt &amp; Top Set, Playtime, Girls, M, Flowered"/>
    <n v="0"/>
    <n v="28.75"/>
    <m/>
    <n v="28.75"/>
    <n v="0"/>
  </r>
  <r>
    <x v="85"/>
    <d v="2021-02-27T00:00:00"/>
    <d v="2021-02-27T00:00:00"/>
    <s v="Clothing, Skirt &amp; Top Set, Playtime, Girls, M, Butterflies"/>
    <n v="8"/>
    <n v="28.75"/>
    <m/>
    <n v="28.75"/>
    <n v="230"/>
  </r>
  <r>
    <x v="86"/>
    <d v="2021-02-27T00:00:00"/>
    <d v="2021-02-27T00:00:00"/>
    <s v="Clothing, Skirt &amp; Top Set, Playtime, Girls, M, Animals"/>
    <n v="2"/>
    <n v="28.75"/>
    <m/>
    <n v="28.75"/>
    <n v="57.5"/>
  </r>
  <r>
    <x v="93"/>
    <d v="2021-02-27T00:00:00"/>
    <d v="2021-02-27T00:00:00"/>
    <s v="Footwear, Shoes, SlipOns, Mens, M, Black"/>
    <n v="2"/>
    <n v="13.75"/>
    <m/>
    <n v="13.75"/>
    <n v="27.5"/>
  </r>
  <r>
    <x v="94"/>
    <d v="2021-02-27T00:00:00"/>
    <d v="2021-02-27T00:00:00"/>
    <s v="Footwear, Shoes, SlipOns, Mens, M, Red"/>
    <n v="2"/>
    <n v="13.75"/>
    <m/>
    <n v="13.75"/>
    <n v="27.5"/>
  </r>
  <r>
    <x v="95"/>
    <d v="2021-02-27T00:00:00"/>
    <d v="2021-02-27T00:00:00"/>
    <s v="Footwear, Shoes, SlipOns, Mens, M, White"/>
    <n v="8"/>
    <n v="13.75"/>
    <m/>
    <n v="13.75"/>
    <n v="110"/>
  </r>
  <r>
    <x v="102"/>
    <d v="2021-02-28T00:00:00"/>
    <d v="2021-02-28T00:00:00"/>
    <s v="Footwear, Shoes, SlipOns, Womens, M, Black"/>
    <n v="2"/>
    <n v="13.75"/>
    <m/>
    <n v="13.75"/>
    <n v="27.5"/>
  </r>
  <r>
    <x v="103"/>
    <d v="2021-02-28T00:00:00"/>
    <d v="2021-02-28T00:00:00"/>
    <s v="Footwear, Shoes, SlipOns, Womens, M, Red"/>
    <n v="2"/>
    <n v="13.75"/>
    <m/>
    <n v="13.75"/>
    <n v="27.5"/>
  </r>
  <r>
    <x v="104"/>
    <d v="2021-02-28T00:00:00"/>
    <d v="2021-02-28T00:00:00"/>
    <s v="Footwear, Shoes, SlipOns, Womens, M, White"/>
    <n v="2"/>
    <n v="13.75"/>
    <m/>
    <n v="13.75"/>
    <n v="27.5"/>
  </r>
  <r>
    <x v="111"/>
    <d v="2021-02-28T00:00:00"/>
    <d v="2021-02-28T00:00:00"/>
    <s v="Footwear, Shoes, SlipOns, Boys, M, Black"/>
    <n v="2"/>
    <n v="6.25"/>
    <m/>
    <n v="6.25"/>
    <n v="12.5"/>
  </r>
  <r>
    <x v="112"/>
    <d v="2021-02-28T00:00:00"/>
    <d v="2021-02-28T00:00:00"/>
    <s v="Footwear, Shoes, SlipOns, Boys, M, Red"/>
    <n v="8"/>
    <n v="6.25"/>
    <m/>
    <n v="6.25"/>
    <n v="50"/>
  </r>
  <r>
    <x v="113"/>
    <d v="2021-02-28T00:00:00"/>
    <d v="2021-02-28T00:00:00"/>
    <s v="Footwear, Shoes, SlipOns, Boys, M, White"/>
    <n v="2"/>
    <n v="6.25"/>
    <m/>
    <n v="6.25"/>
    <n v="12.5"/>
  </r>
  <r>
    <x v="120"/>
    <d v="2021-02-28T00:00:00"/>
    <d v="2021-02-28T00:00:00"/>
    <s v="Footwear, Shoes, SlipOns, Girls, M, Black"/>
    <n v="6"/>
    <n v="6.25"/>
    <m/>
    <n v="6.25"/>
    <n v="37.5"/>
  </r>
  <r>
    <x v="121"/>
    <d v="2021-02-28T00:00:00"/>
    <d v="2021-02-28T00:00:00"/>
    <s v="Footwear, Shoes, SlipOns, Girls, M, Red"/>
    <n v="2"/>
    <n v="6.25"/>
    <m/>
    <n v="6.25"/>
    <n v="12.5"/>
  </r>
  <r>
    <x v="122"/>
    <d v="2021-02-28T00:00:00"/>
    <d v="2021-02-28T00:00:00"/>
    <s v="Footwear, Shoes, SlipOns, Girls, M, White"/>
    <n v="0"/>
    <n v="6.25"/>
    <m/>
    <n v="6.25"/>
    <n v="0"/>
  </r>
  <r>
    <x v="130"/>
    <d v="2021-03-05T00:00:00"/>
    <d v="2021-03-05T00:00:00"/>
    <s v="Accessories, Hair Accessories, Ponytail Ties, Women, Women, Assorted Set"/>
    <n v="0"/>
    <n v="11.25"/>
    <m/>
    <n v="11.25"/>
    <n v="0"/>
  </r>
  <r>
    <x v="131"/>
    <d v="2021-03-05T00:00:00"/>
    <d v="2021-03-05T00:00:00"/>
    <s v="Accessories, Hair Accessories, Headbands, Women, Women, Assorted Set"/>
    <n v="6"/>
    <n v="11.25"/>
    <m/>
    <n v="11.25"/>
    <n v="67.5"/>
  </r>
  <r>
    <x v="132"/>
    <d v="2021-03-05T00:00:00"/>
    <d v="2021-03-05T00:00:00"/>
    <s v="Accessories, Hair Accessories, Ponytail Ties, Girls, Girls, Assorted Set"/>
    <n v="8"/>
    <n v="11.25"/>
    <m/>
    <n v="11.25"/>
    <n v="90"/>
  </r>
  <r>
    <x v="133"/>
    <d v="2021-03-05T00:00:00"/>
    <d v="2021-03-05T00:00:00"/>
    <s v="Accessories, Hair Accessories, Headbands, Girls, Girls, Assorted Set"/>
    <n v="2"/>
    <n v="11.25"/>
    <m/>
    <n v="11.25"/>
    <n v="22.5"/>
  </r>
  <r>
    <x v="134"/>
    <d v="2021-03-05T00:00:00"/>
    <d v="2021-03-05T00:00:00"/>
    <s v="Accessories, Jewelry, Necklace, Women, 18&quot;, Gold"/>
    <n v="6"/>
    <n v="43.75"/>
    <m/>
    <n v="43.75"/>
    <n v="262.5"/>
  </r>
  <r>
    <x v="135"/>
    <d v="2021-03-06T00:00:00"/>
    <d v="2021-03-06T00:00:00"/>
    <s v="Accessories, Jewelry, Necklace, Women, 18&quot;, Silver"/>
    <n v="2"/>
    <n v="43.75"/>
    <m/>
    <n v="43.75"/>
    <n v="87.5"/>
  </r>
  <r>
    <x v="136"/>
    <d v="2021-03-06T00:00:00"/>
    <d v="2021-03-06T00:00:00"/>
    <s v="Accessories, Jewelry, Necklace, Girls, 10&quot;, Gold"/>
    <n v="8"/>
    <n v="36.25"/>
    <m/>
    <n v="36.25"/>
    <n v="290"/>
  </r>
  <r>
    <x v="137"/>
    <d v="2021-03-06T00:00:00"/>
    <d v="2021-03-06T00:00:00"/>
    <s v="Accessories, Jewelry, Necklace, Girls, 10&quot;, Silver"/>
    <n v="2"/>
    <n v="36.25"/>
    <m/>
    <n v="36.25"/>
    <n v="72.5"/>
  </r>
  <r>
    <x v="138"/>
    <d v="2021-03-06T00:00:00"/>
    <d v="2021-03-06T00:00:00"/>
    <s v="Accessories, Jewelry, Bracelet, Women, 8&quot;, Gold"/>
    <n v="0"/>
    <n v="10"/>
    <m/>
    <n v="10"/>
    <n v="0"/>
  </r>
  <r>
    <x v="139"/>
    <d v="2021-03-06T00:00:00"/>
    <d v="2021-03-06T00:00:00"/>
    <s v="Accessories, Jewelry, Bracelet, Women, 8&quot;, Silver"/>
    <n v="4"/>
    <n v="10"/>
    <m/>
    <n v="10"/>
    <n v="40"/>
  </r>
  <r>
    <x v="140"/>
    <d v="2021-03-07T00:00:00"/>
    <d v="2021-03-07T00:00:00"/>
    <s v="Accessories, Jewelry, Bracelet, Girls, 5&quot;, Gold"/>
    <n v="0"/>
    <n v="11.25"/>
    <m/>
    <n v="11.25"/>
    <n v="0"/>
  </r>
  <r>
    <x v="141"/>
    <d v="2021-03-07T00:00:00"/>
    <d v="2021-03-07T00:00:00"/>
    <s v="Accessories, Jewelry, Bracelet, Girls, 5&quot;, Silver"/>
    <n v="2"/>
    <n v="11.25"/>
    <m/>
    <n v="11.25"/>
    <n v="22.5"/>
  </r>
  <r>
    <x v="142"/>
    <d v="2021-03-07T00:00:00"/>
    <d v="2021-03-07T00:00:00"/>
    <s v="Hats, Sun hat, Eyelet, Women, Women, White"/>
    <n v="2"/>
    <n v="13.75"/>
    <m/>
    <n v="13.75"/>
    <n v="27.5"/>
  </r>
  <r>
    <x v="143"/>
    <d v="2021-03-07T00:00:00"/>
    <d v="2021-03-07T00:00:00"/>
    <s v="Hats, Sun hat, Eyelet, Women, Women, Blue"/>
    <n v="6"/>
    <n v="13.75"/>
    <m/>
    <n v="13.75"/>
    <n v="82.5"/>
  </r>
  <r>
    <x v="144"/>
    <d v="2021-03-07T00:00:00"/>
    <d v="2021-03-07T00:00:00"/>
    <s v="Hats, Sun hat, Eyelet, Girls, Girls, White"/>
    <n v="4"/>
    <n v="10"/>
    <m/>
    <n v="10"/>
    <n v="40"/>
  </r>
  <r>
    <x v="145"/>
    <d v="2021-03-12T00:00:00"/>
    <d v="2021-03-12T00:00:00"/>
    <s v="Hats, Sun hat, Eyelet, Girls, Girls, Blue"/>
    <n v="6"/>
    <n v="10"/>
    <m/>
    <n v="10"/>
    <n v="60"/>
  </r>
  <r>
    <x v="146"/>
    <d v="2021-03-12T00:00:00"/>
    <d v="2021-03-12T00:00:00"/>
    <s v="Hats, Ball cap, Cotton, Mens, Mens, Blue"/>
    <n v="0"/>
    <n v="6.25"/>
    <m/>
    <n v="6.25"/>
    <n v="0"/>
  </r>
  <r>
    <x v="147"/>
    <d v="2021-03-12T00:00:00"/>
    <d v="2021-03-12T00:00:00"/>
    <s v="Hats, Ball cap, Cotton, Mens, Mens, Green"/>
    <n v="4"/>
    <n v="6.25"/>
    <m/>
    <n v="6.25"/>
    <n v="25"/>
  </r>
  <r>
    <x v="148"/>
    <d v="2021-03-12T00:00:00"/>
    <d v="2021-03-12T00:00:00"/>
    <s v="Hats, Ball cap, Cotton, Mens, Mens, Red"/>
    <n v="0"/>
    <n v="6.25"/>
    <m/>
    <n v="6.25"/>
    <n v="0"/>
  </r>
  <r>
    <x v="6"/>
    <d v="2021-03-12T00:00:00"/>
    <d v="2021-03-12T00:00:00"/>
    <s v="Clothing, Pant, Dress, Mens, L, Black"/>
    <n v="16"/>
    <n v="40"/>
    <m/>
    <n v="40"/>
    <n v="640"/>
  </r>
  <r>
    <x v="7"/>
    <d v="2021-03-12T00:00:00"/>
    <d v="2021-03-12T00:00:00"/>
    <s v="Clothing, Pant, Dress, Mens, L, Brown"/>
    <n v="8"/>
    <n v="40"/>
    <m/>
    <n v="40"/>
    <n v="320"/>
  </r>
  <r>
    <x v="8"/>
    <d v="2021-03-12T00:00:00"/>
    <d v="2021-03-12T00:00:00"/>
    <s v="Clothing, Pant, Dress, Mens, L, Tan"/>
    <n v="0"/>
    <n v="40"/>
    <m/>
    <n v="40"/>
    <n v="0"/>
  </r>
  <r>
    <x v="12"/>
    <d v="2021-03-13T00:00:00"/>
    <d v="2021-03-13T00:00:00"/>
    <s v="Clothing, Pant, Dress, Womens, M, Black"/>
    <n v="0"/>
    <n v="32.5"/>
    <m/>
    <n v="32.5"/>
    <n v="0"/>
  </r>
  <r>
    <x v="13"/>
    <d v="2021-03-13T00:00:00"/>
    <d v="2021-03-13T00:00:00"/>
    <s v="Clothing, Pant, Dress, Womens, M, Brown"/>
    <n v="6"/>
    <n v="32.5"/>
    <m/>
    <n v="32.5"/>
    <n v="195"/>
  </r>
  <r>
    <x v="14"/>
    <d v="2021-03-13T00:00:00"/>
    <d v="2021-03-13T00:00:00"/>
    <s v="Clothing, Pant, Dress, Womens, M, Tan"/>
    <n v="16"/>
    <n v="32.5"/>
    <m/>
    <n v="32.5"/>
    <n v="520"/>
  </r>
  <r>
    <x v="81"/>
    <d v="2021-03-13T00:00:00"/>
    <d v="2021-03-13T00:00:00"/>
    <s v="Clothing, Skirt &amp; Top Set, Playtime, Girls, S, Flowered"/>
    <n v="4"/>
    <n v="25"/>
    <m/>
    <n v="25"/>
    <n v="100"/>
  </r>
  <r>
    <x v="82"/>
    <d v="2021-03-13T00:00:00"/>
    <d v="2021-03-13T00:00:00"/>
    <s v="Clothing, Skirt &amp; Top Set, Playtime, Girls, S, Butterflies"/>
    <n v="6"/>
    <n v="25"/>
    <m/>
    <n v="25"/>
    <n v="150"/>
  </r>
  <r>
    <x v="83"/>
    <d v="2021-03-14T00:00:00"/>
    <d v="2021-03-14T00:00:00"/>
    <s v="Clothing, Skirt &amp; Top Set, Playtime, Girls, S, Animals"/>
    <n v="12"/>
    <n v="25"/>
    <m/>
    <n v="25"/>
    <n v="300"/>
  </r>
  <r>
    <x v="84"/>
    <d v="2021-03-14T00:00:00"/>
    <d v="2021-03-14T00:00:00"/>
    <s v="Clothing, Skirt &amp; Top Set, Playtime, Girls, M, Flowered"/>
    <n v="16"/>
    <n v="28.75"/>
    <m/>
    <n v="28.75"/>
    <n v="460"/>
  </r>
  <r>
    <x v="85"/>
    <d v="2021-03-14T00:00:00"/>
    <d v="2021-03-14T00:00:00"/>
    <s v="Clothing, Skirt &amp; Top Set, Playtime, Girls, M, Butterflies"/>
    <n v="6"/>
    <n v="28.75"/>
    <m/>
    <n v="28.75"/>
    <n v="172.5"/>
  </r>
  <r>
    <x v="86"/>
    <d v="2021-03-14T00:00:00"/>
    <d v="2021-03-14T00:00:00"/>
    <s v="Clothing, Skirt &amp; Top Set, Playtime, Girls, M, Animals"/>
    <n v="14"/>
    <n v="28.75"/>
    <m/>
    <n v="28.75"/>
    <n v="402.5"/>
  </r>
  <r>
    <x v="39"/>
    <d v="2021-03-19T00:00:00"/>
    <d v="2021-03-19T00:00:00"/>
    <s v="Clothing, Pant, Casual, Mens, M, Green"/>
    <n v="6"/>
    <n v="55"/>
    <m/>
    <n v="55"/>
    <n v="330"/>
  </r>
  <r>
    <x v="40"/>
    <d v="2021-03-19T00:00:00"/>
    <d v="2021-03-19T00:00:00"/>
    <s v="Clothing, Pant, Casual, Mens, M, Blue"/>
    <n v="8"/>
    <n v="55"/>
    <m/>
    <n v="55"/>
    <n v="440"/>
  </r>
  <r>
    <x v="41"/>
    <d v="2021-03-19T00:00:00"/>
    <d v="2021-03-19T00:00:00"/>
    <s v="Clothing, Pant, Casual, Mens, M, White"/>
    <n v="4"/>
    <n v="55"/>
    <m/>
    <n v="55"/>
    <n v="220"/>
  </r>
  <r>
    <x v="48"/>
    <d v="2021-03-20T00:00:00"/>
    <d v="2021-03-20T00:00:00"/>
    <s v="Clothing, Pant, Casual, Womens, M, Green"/>
    <n v="6"/>
    <n v="55"/>
    <m/>
    <n v="55"/>
    <n v="330"/>
  </r>
  <r>
    <x v="49"/>
    <d v="2021-03-20T00:00:00"/>
    <d v="2021-03-20T00:00:00"/>
    <s v="Clothing, Pant, Casual, Womens, M, Blue"/>
    <n v="4"/>
    <n v="55"/>
    <m/>
    <n v="55"/>
    <n v="220"/>
  </r>
  <r>
    <x v="50"/>
    <d v="2021-03-20T00:00:00"/>
    <d v="2021-03-20T00:00:00"/>
    <s v="Clothing, Pant, Casual, Womens, M, White"/>
    <n v="2"/>
    <n v="55"/>
    <m/>
    <n v="55"/>
    <n v="110"/>
  </r>
  <r>
    <x v="57"/>
    <d v="2021-03-20T00:00:00"/>
    <d v="2021-03-20T00:00:00"/>
    <s v="Clothing, Pant, Casual, Boys, M, Green"/>
    <n v="6"/>
    <n v="36.25"/>
    <m/>
    <n v="36.25"/>
    <n v="217.5"/>
  </r>
  <r>
    <x v="58"/>
    <d v="2021-03-21T00:00:00"/>
    <d v="2021-03-21T00:00:00"/>
    <s v="Clothing, Pant, Casual, Boys, M, Blue"/>
    <n v="8"/>
    <n v="36.25"/>
    <m/>
    <n v="36.25"/>
    <n v="290"/>
  </r>
  <r>
    <x v="59"/>
    <d v="2021-03-21T00:00:00"/>
    <d v="2021-03-21T00:00:00"/>
    <s v="Clothing, Pant, Casual, Boys, M, White"/>
    <n v="6"/>
    <n v="36.25"/>
    <m/>
    <n v="36.25"/>
    <n v="217.5"/>
  </r>
  <r>
    <x v="66"/>
    <d v="2021-03-26T00:00:00"/>
    <d v="2021-03-26T00:00:00"/>
    <s v="Clothing, Pant, Casual, Girls, M, Green"/>
    <n v="4"/>
    <n v="36.25"/>
    <m/>
    <n v="36.25"/>
    <n v="145"/>
  </r>
  <r>
    <x v="67"/>
    <d v="2021-03-26T00:00:00"/>
    <d v="2021-03-26T00:00:00"/>
    <s v="Clothing, Pant, Casual, Girls, M, Blue"/>
    <n v="10"/>
    <n v="36.25"/>
    <m/>
    <n v="36.25"/>
    <n v="362.5"/>
  </r>
  <r>
    <x v="68"/>
    <d v="2021-03-26T00:00:00"/>
    <d v="2021-03-26T00:00:00"/>
    <s v="Clothing, Pant, Casual, Girls, M, White"/>
    <n v="2"/>
    <n v="36.25"/>
    <m/>
    <n v="36.25"/>
    <n v="72.5"/>
  </r>
  <r>
    <x v="75"/>
    <d v="2021-03-27T00:00:00"/>
    <d v="2021-03-27T00:00:00"/>
    <s v="Clothing, Skirt, Flare, Womens, M, Blue"/>
    <n v="8"/>
    <n v="73.75"/>
    <m/>
    <n v="73.75"/>
    <n v="590"/>
  </r>
  <r>
    <x v="76"/>
    <d v="2021-03-27T00:00:00"/>
    <d v="2021-03-27T00:00:00"/>
    <s v="Clothing, Skirt, Flare, Womens, M, Yellow"/>
    <n v="2"/>
    <n v="73.75"/>
    <m/>
    <n v="73.75"/>
    <n v="147.5"/>
  </r>
  <r>
    <x v="77"/>
    <d v="2021-03-27T00:00:00"/>
    <d v="2021-03-27T00:00:00"/>
    <s v="Clothing, Skirt, Flare, Womens, M, Pink"/>
    <n v="10"/>
    <n v="73.75"/>
    <m/>
    <n v="73.75"/>
    <n v="737.5"/>
  </r>
  <r>
    <x v="84"/>
    <d v="2021-03-28T00:00:00"/>
    <d v="2021-03-28T00:00:00"/>
    <s v="Clothing, Skirt &amp; Top Set, Playtime, Girls, M, Flowered"/>
    <n v="8"/>
    <n v="28.75"/>
    <m/>
    <n v="28.75"/>
    <n v="230"/>
  </r>
  <r>
    <x v="85"/>
    <d v="2021-03-28T00:00:00"/>
    <d v="2021-03-28T00:00:00"/>
    <s v="Clothing, Skirt &amp; Top Set, Playtime, Girls, M, Butterflies"/>
    <n v="4"/>
    <n v="28.75"/>
    <m/>
    <n v="28.75"/>
    <n v="115"/>
  </r>
  <r>
    <x v="86"/>
    <d v="2021-03-28T00:00:00"/>
    <d v="2021-03-28T00:00:00"/>
    <s v="Clothing, Skirt &amp; Top Set, Playtime, Girls, M, Animals"/>
    <n v="6"/>
    <n v="28.75"/>
    <m/>
    <n v="28.75"/>
    <n v="17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8">
  <r>
    <n v="100"/>
    <x v="0"/>
    <d v="2021-01-08T00:00:00"/>
    <s v="Clothing, Pant, Dress, Mens, S, Black"/>
    <n v="2"/>
    <n v="25"/>
    <m/>
    <n v="25"/>
    <n v="50"/>
  </r>
  <r>
    <n v="101"/>
    <x v="0"/>
    <d v="2021-01-08T00:00:00"/>
    <s v="Clothing, Pant, Dress, Mens, S, Brown"/>
    <n v="8"/>
    <n v="25"/>
    <m/>
    <n v="25"/>
    <n v="200"/>
  </r>
  <r>
    <n v="102"/>
    <x v="0"/>
    <d v="2021-01-08T00:00:00"/>
    <s v="Clothing, Pant, Dress, Mens, S, Tan"/>
    <n v="4"/>
    <n v="25"/>
    <m/>
    <n v="25"/>
    <n v="100"/>
  </r>
  <r>
    <n v="103"/>
    <x v="0"/>
    <d v="2021-01-08T00:00:00"/>
    <s v="Clothing, Pant, Dress, Mens, M, Black"/>
    <n v="10"/>
    <n v="32.5"/>
    <m/>
    <n v="32.5"/>
    <n v="325"/>
  </r>
  <r>
    <n v="104"/>
    <x v="0"/>
    <d v="2021-01-08T00:00:00"/>
    <s v="Clothing, Pant, Dress, Mens, M, Brown"/>
    <n v="8"/>
    <n v="32.5"/>
    <n v="0.5"/>
    <n v="16.25"/>
    <n v="130"/>
  </r>
  <r>
    <n v="105"/>
    <x v="0"/>
    <d v="2021-01-08T00:00:00"/>
    <s v="Clothing, Pant, Dress, Mens, M, Tan"/>
    <n v="6"/>
    <n v="32.5"/>
    <m/>
    <n v="32.5"/>
    <n v="195"/>
  </r>
  <r>
    <n v="106"/>
    <x v="0"/>
    <d v="2021-01-08T00:00:00"/>
    <s v="Clothing, Pant, Dress, Mens, L, Black"/>
    <n v="4"/>
    <n v="40"/>
    <m/>
    <n v="40"/>
    <n v="160"/>
  </r>
  <r>
    <n v="107"/>
    <x v="0"/>
    <d v="2021-01-08T00:00:00"/>
    <s v="Clothing, Pant, Dress, Mens, L, Brown"/>
    <n v="6"/>
    <n v="40"/>
    <n v="0.1"/>
    <n v="36"/>
    <n v="216"/>
  </r>
  <r>
    <n v="108"/>
    <x v="0"/>
    <d v="2021-01-08T00:00:00"/>
    <s v="Clothing, Pant, Dress, Mens, L, Tan"/>
    <n v="4"/>
    <n v="40"/>
    <m/>
    <n v="40"/>
    <n v="160"/>
  </r>
  <r>
    <n v="109"/>
    <x v="1"/>
    <d v="2021-01-09T00:00:00"/>
    <s v="Clothing, Pant, Dress, Womens, S, Black"/>
    <n v="2"/>
    <n v="25"/>
    <m/>
    <n v="25"/>
    <n v="50"/>
  </r>
  <r>
    <n v="110"/>
    <x v="1"/>
    <d v="2021-01-09T00:00:00"/>
    <s v="Clothing, Pant, Dress, Womens, S, Brown"/>
    <n v="10"/>
    <n v="25"/>
    <m/>
    <n v="25"/>
    <n v="250"/>
  </r>
  <r>
    <n v="111"/>
    <x v="1"/>
    <d v="2021-01-09T00:00:00"/>
    <s v="Clothing, Pant, Dress, Womens, S, Tan"/>
    <n v="10"/>
    <n v="25"/>
    <m/>
    <n v="25"/>
    <n v="250"/>
  </r>
  <r>
    <n v="112"/>
    <x v="1"/>
    <d v="2021-01-09T00:00:00"/>
    <s v="Clothing, Pant, Dress, Womens, M, Black"/>
    <n v="6"/>
    <n v="32.5"/>
    <m/>
    <n v="32.5"/>
    <n v="195"/>
  </r>
  <r>
    <n v="113"/>
    <x v="1"/>
    <d v="2021-01-09T00:00:00"/>
    <s v="Clothing, Pant, Dress, Womens, M, Brown"/>
    <n v="6"/>
    <n v="32.5"/>
    <m/>
    <n v="32.5"/>
    <n v="195"/>
  </r>
  <r>
    <n v="114"/>
    <x v="1"/>
    <d v="2021-01-09T00:00:00"/>
    <s v="Clothing, Pant, Dress, Womens, M, Tan"/>
    <n v="4"/>
    <n v="32.5"/>
    <m/>
    <n v="32.5"/>
    <n v="130"/>
  </r>
  <r>
    <n v="115"/>
    <x v="1"/>
    <d v="2021-01-09T00:00:00"/>
    <s v="Clothing, Pant, Dress, Womens, L, Black"/>
    <n v="10"/>
    <n v="40"/>
    <m/>
    <n v="40"/>
    <n v="400"/>
  </r>
  <r>
    <n v="116"/>
    <x v="1"/>
    <d v="2021-01-09T00:00:00"/>
    <s v="Clothing, Pant, Dress, Womens, L, Brown"/>
    <n v="4"/>
    <n v="40"/>
    <m/>
    <n v="40"/>
    <n v="160"/>
  </r>
  <r>
    <n v="117"/>
    <x v="1"/>
    <d v="2021-01-09T00:00:00"/>
    <s v="Clothing, Pant, Dress, Womens, L, Tan"/>
    <n v="2"/>
    <n v="40"/>
    <m/>
    <n v="40"/>
    <n v="80"/>
  </r>
  <r>
    <n v="118"/>
    <x v="2"/>
    <d v="2021-01-10T00:00:00"/>
    <s v="Clothing, Pant, Dress, Boys, S, Black"/>
    <n v="8"/>
    <n v="17.5"/>
    <m/>
    <n v="17.5"/>
    <n v="140"/>
  </r>
  <r>
    <n v="119"/>
    <x v="2"/>
    <d v="2021-01-10T00:00:00"/>
    <s v="Clothing, Pant, Dress, Boys, S, Brown"/>
    <n v="8"/>
    <n v="17.5"/>
    <m/>
    <n v="17.5"/>
    <n v="140"/>
  </r>
  <r>
    <n v="120"/>
    <x v="2"/>
    <d v="2021-01-10T00:00:00"/>
    <s v="Clothing, Pant, Dress, Boys, S, Tan"/>
    <n v="4"/>
    <n v="17.5"/>
    <m/>
    <n v="17.5"/>
    <n v="70"/>
  </r>
  <r>
    <n v="121"/>
    <x v="2"/>
    <d v="2021-01-10T00:00:00"/>
    <s v="Clothing, Pant, Dress, Boys, M, Black"/>
    <n v="10"/>
    <n v="21.25"/>
    <m/>
    <n v="21.25"/>
    <n v="212.5"/>
  </r>
  <r>
    <n v="122"/>
    <x v="2"/>
    <d v="2021-01-10T00:00:00"/>
    <s v="Clothing, Pant, Dress, Boys, M, Brown"/>
    <n v="4"/>
    <n v="21.25"/>
    <m/>
    <n v="21.25"/>
    <n v="85"/>
  </r>
  <r>
    <n v="123"/>
    <x v="2"/>
    <d v="2021-01-10T00:00:00"/>
    <s v="Clothing, Pant, Dress, Boys, M, Tan"/>
    <n v="2"/>
    <n v="21.25"/>
    <m/>
    <n v="21.25"/>
    <n v="42.5"/>
  </r>
  <r>
    <n v="124"/>
    <x v="2"/>
    <d v="2021-01-10T00:00:00"/>
    <s v="Clothing, Pant, Dress, Boys, L, Black"/>
    <n v="10"/>
    <n v="25"/>
    <m/>
    <n v="25"/>
    <n v="250"/>
  </r>
  <r>
    <n v="125"/>
    <x v="2"/>
    <d v="2021-01-10T00:00:00"/>
    <s v="Clothing, Pant, Dress, Boys, L, Brown"/>
    <n v="10"/>
    <n v="25"/>
    <n v="0.1"/>
    <n v="22.5"/>
    <n v="225"/>
  </r>
  <r>
    <n v="126"/>
    <x v="3"/>
    <d v="2021-01-15T00:00:00"/>
    <s v="Clothing, Pant, Dress, Boys, L, Tan"/>
    <n v="8"/>
    <n v="25"/>
    <m/>
    <n v="25"/>
    <n v="200"/>
  </r>
  <r>
    <n v="127"/>
    <x v="3"/>
    <d v="2021-01-15T00:00:00"/>
    <s v="Clothing, Pant, Dress, Girls, S, Black"/>
    <n v="6"/>
    <n v="17.5"/>
    <m/>
    <n v="17.5"/>
    <n v="105"/>
  </r>
  <r>
    <n v="128"/>
    <x v="3"/>
    <d v="2021-01-15T00:00:00"/>
    <s v="Clothing, Pant, Dress, Girls, S, Brown"/>
    <n v="8"/>
    <n v="17.5"/>
    <m/>
    <n v="17.5"/>
    <n v="140"/>
  </r>
  <r>
    <n v="129"/>
    <x v="3"/>
    <d v="2021-01-15T00:00:00"/>
    <s v="Clothing, Pant, Dress, Girls, S, Tan"/>
    <n v="10"/>
    <n v="17.5"/>
    <m/>
    <n v="17.5"/>
    <n v="175"/>
  </r>
  <r>
    <n v="130"/>
    <x v="3"/>
    <d v="2021-01-15T00:00:00"/>
    <s v="Clothing, Pant, Dress, Girls, M, Black"/>
    <n v="6"/>
    <n v="21.25"/>
    <m/>
    <n v="21.25"/>
    <n v="127.5"/>
  </r>
  <r>
    <n v="131"/>
    <x v="3"/>
    <d v="2021-01-15T00:00:00"/>
    <s v="Clothing, Pant, Dress, Girls, M, Brown"/>
    <n v="8"/>
    <n v="21.25"/>
    <m/>
    <n v="21.25"/>
    <n v="170"/>
  </r>
  <r>
    <n v="132"/>
    <x v="3"/>
    <d v="2021-01-15T00:00:00"/>
    <s v="Clothing, Pant, Dress, Girls, M, Tan"/>
    <n v="10"/>
    <n v="21.25"/>
    <m/>
    <n v="21.25"/>
    <n v="212.5"/>
  </r>
  <r>
    <n v="133"/>
    <x v="3"/>
    <d v="2021-01-15T00:00:00"/>
    <s v="Clothing, Pant, Dress, Girls, L, Black"/>
    <n v="10"/>
    <n v="25"/>
    <m/>
    <n v="25"/>
    <n v="250"/>
  </r>
  <r>
    <n v="134"/>
    <x v="3"/>
    <d v="2021-01-15T00:00:00"/>
    <s v="Clothing, Pant, Dress, Girls, L, Brown"/>
    <n v="10"/>
    <n v="25"/>
    <m/>
    <n v="25"/>
    <n v="250"/>
  </r>
  <r>
    <n v="135"/>
    <x v="4"/>
    <d v="2021-01-16T00:00:00"/>
    <s v="Clothing, Pant, Dress, Girls, L, Tan"/>
    <n v="4"/>
    <n v="25"/>
    <m/>
    <n v="25"/>
    <n v="100"/>
  </r>
  <r>
    <n v="136"/>
    <x v="4"/>
    <d v="2021-01-16T00:00:00"/>
    <s v="Clothing, Pant, Casual, Mens, S, Green"/>
    <n v="2"/>
    <n v="43.75"/>
    <m/>
    <n v="43.75"/>
    <n v="87.5"/>
  </r>
  <r>
    <n v="137"/>
    <x v="4"/>
    <d v="2021-01-16T00:00:00"/>
    <s v="Clothing, Pant, Casual, Mens, S, Blue"/>
    <n v="6"/>
    <n v="43.75"/>
    <m/>
    <n v="43.75"/>
    <n v="262.5"/>
  </r>
  <r>
    <n v="138"/>
    <x v="4"/>
    <d v="2021-01-16T00:00:00"/>
    <s v="Clothing, Pant, Casual, Mens, S, White"/>
    <n v="6"/>
    <n v="43.75"/>
    <m/>
    <n v="43.75"/>
    <n v="262.5"/>
  </r>
  <r>
    <n v="139"/>
    <x v="4"/>
    <d v="2021-01-16T00:00:00"/>
    <s v="Clothing, Pant, Casual, Mens, M, Green"/>
    <n v="10"/>
    <n v="55"/>
    <m/>
    <n v="55"/>
    <n v="550"/>
  </r>
  <r>
    <n v="140"/>
    <x v="4"/>
    <d v="2021-01-16T00:00:00"/>
    <s v="Clothing, Pant, Casual, Mens, M, Blue"/>
    <n v="10"/>
    <n v="55"/>
    <m/>
    <n v="55"/>
    <n v="550"/>
  </r>
  <r>
    <n v="141"/>
    <x v="4"/>
    <d v="2021-01-16T00:00:00"/>
    <s v="Clothing, Pant, Casual, Mens, M, White"/>
    <n v="8"/>
    <n v="55"/>
    <m/>
    <n v="55"/>
    <n v="440"/>
  </r>
  <r>
    <n v="142"/>
    <x v="5"/>
    <d v="2021-01-17T00:00:00"/>
    <s v="Clothing, Pant, Casual, Mens, L, Green"/>
    <n v="8"/>
    <n v="70"/>
    <m/>
    <n v="70"/>
    <n v="560"/>
  </r>
  <r>
    <n v="143"/>
    <x v="5"/>
    <d v="2021-01-17T00:00:00"/>
    <s v="Clothing, Pant, Casual, Mens, L, Blue"/>
    <n v="4"/>
    <n v="70"/>
    <m/>
    <n v="70"/>
    <n v="280"/>
  </r>
  <r>
    <n v="144"/>
    <x v="5"/>
    <d v="2021-01-17T00:00:00"/>
    <s v="Clothing, Pant, Casual, Mens, L, White"/>
    <n v="4"/>
    <n v="70"/>
    <m/>
    <n v="70"/>
    <n v="280"/>
  </r>
  <r>
    <n v="145"/>
    <x v="5"/>
    <d v="2021-01-17T00:00:00"/>
    <s v="Clothing, Pant, Casual, Womens, S, Green"/>
    <n v="4"/>
    <n v="43.75"/>
    <m/>
    <n v="43.75"/>
    <n v="175"/>
  </r>
  <r>
    <n v="146"/>
    <x v="5"/>
    <d v="2021-01-17T00:00:00"/>
    <s v="Clothing, Pant, Casual, Womens, S, Blue"/>
    <n v="2"/>
    <n v="43.75"/>
    <m/>
    <n v="43.75"/>
    <n v="87.5"/>
  </r>
  <r>
    <n v="147"/>
    <x v="5"/>
    <d v="2021-01-17T00:00:00"/>
    <s v="Clothing, Pant, Casual, Womens, S, White"/>
    <n v="2"/>
    <n v="43.75"/>
    <m/>
    <n v="43.75"/>
    <n v="87.5"/>
  </r>
  <r>
    <n v="148"/>
    <x v="5"/>
    <d v="2021-01-17T00:00:00"/>
    <s v="Clothing, Pant, Casual, Womens, M, Green"/>
    <n v="2"/>
    <n v="55"/>
    <m/>
    <n v="55"/>
    <n v="110"/>
  </r>
  <r>
    <n v="149"/>
    <x v="5"/>
    <d v="2021-01-17T00:00:00"/>
    <s v="Clothing, Pant, Casual, Womens, M, Blue"/>
    <n v="2"/>
    <n v="55"/>
    <m/>
    <n v="55"/>
    <n v="110"/>
  </r>
  <r>
    <n v="150"/>
    <x v="5"/>
    <d v="2021-01-17T00:00:00"/>
    <s v="Clothing, Pant, Casual, Womens, M, White"/>
    <n v="2"/>
    <n v="55"/>
    <m/>
    <n v="55"/>
    <n v="110"/>
  </r>
  <r>
    <n v="151"/>
    <x v="5"/>
    <d v="2021-01-17T00:00:00"/>
    <s v="Clothing, Pant, Casual, Womens, L, Green"/>
    <n v="2"/>
    <n v="70"/>
    <m/>
    <n v="70"/>
    <n v="140"/>
  </r>
  <r>
    <n v="152"/>
    <x v="6"/>
    <d v="2021-01-22T00:00:00"/>
    <s v="Clothing, Pant, Casual, Womens, L, Blue"/>
    <n v="6"/>
    <n v="70"/>
    <m/>
    <n v="70"/>
    <n v="420"/>
  </r>
  <r>
    <n v="153"/>
    <x v="6"/>
    <d v="2021-01-22T00:00:00"/>
    <s v="Clothing, Pant, Casual, Womens, L, White"/>
    <n v="4"/>
    <n v="70"/>
    <m/>
    <n v="70"/>
    <n v="280"/>
  </r>
  <r>
    <n v="154"/>
    <x v="6"/>
    <d v="2021-01-22T00:00:00"/>
    <s v="Clothing, Pant, Casual, Boys, S, Green"/>
    <n v="6"/>
    <n v="25"/>
    <m/>
    <n v="25"/>
    <n v="150"/>
  </r>
  <r>
    <n v="155"/>
    <x v="6"/>
    <d v="2021-01-22T00:00:00"/>
    <s v="Clothing, Pant, Casual, Boys, S, Blue"/>
    <n v="8"/>
    <n v="25"/>
    <m/>
    <n v="25"/>
    <n v="200"/>
  </r>
  <r>
    <n v="156"/>
    <x v="6"/>
    <d v="2021-01-22T00:00:00"/>
    <s v="Clothing, Pant, Casual, Boys, S, White"/>
    <n v="4"/>
    <n v="25"/>
    <m/>
    <n v="25"/>
    <n v="100"/>
  </r>
  <r>
    <n v="157"/>
    <x v="6"/>
    <d v="2021-01-22T00:00:00"/>
    <s v="Clothing, Pant, Casual, Boys, M, Green"/>
    <n v="10"/>
    <n v="36.25"/>
    <m/>
    <n v="36.25"/>
    <n v="362.5"/>
  </r>
  <r>
    <n v="158"/>
    <x v="6"/>
    <d v="2021-01-22T00:00:00"/>
    <s v="Clothing, Pant, Casual, Boys, M, Blue"/>
    <n v="4"/>
    <n v="36.25"/>
    <m/>
    <n v="36.25"/>
    <n v="145"/>
  </r>
  <r>
    <n v="159"/>
    <x v="7"/>
    <d v="2021-01-23T00:00:00"/>
    <s v="Clothing, Pant, Casual, Boys, M, White"/>
    <n v="2"/>
    <n v="36.25"/>
    <m/>
    <n v="36.25"/>
    <n v="72.5"/>
  </r>
  <r>
    <n v="160"/>
    <x v="7"/>
    <d v="2021-01-23T00:00:00"/>
    <s v="Clothing, Pant, Casual, Boys, L, Green"/>
    <n v="6"/>
    <n v="47.5"/>
    <m/>
    <n v="47.5"/>
    <n v="285"/>
  </r>
  <r>
    <n v="161"/>
    <x v="7"/>
    <d v="2021-01-23T00:00:00"/>
    <s v="Clothing, Pant, Casual, Boys, L, Blue"/>
    <n v="6"/>
    <n v="47.5"/>
    <m/>
    <n v="47.5"/>
    <n v="285"/>
  </r>
  <r>
    <n v="162"/>
    <x v="7"/>
    <d v="2021-01-23T00:00:00"/>
    <s v="Clothing, Pant, Casual, Boys, L, White"/>
    <n v="6"/>
    <n v="47.5"/>
    <m/>
    <n v="47.5"/>
    <n v="285"/>
  </r>
  <r>
    <n v="163"/>
    <x v="7"/>
    <d v="2021-01-23T00:00:00"/>
    <s v="Clothing, Pant, Casual, Girls, S, Green"/>
    <n v="4"/>
    <n v="25"/>
    <n v="0.2"/>
    <n v="20"/>
    <n v="80"/>
  </r>
  <r>
    <n v="164"/>
    <x v="8"/>
    <d v="2021-01-24T00:00:00"/>
    <s v="Clothing, Pant, Casual, Girls, S, Blue"/>
    <n v="10"/>
    <n v="25"/>
    <m/>
    <n v="25"/>
    <n v="250"/>
  </r>
  <r>
    <n v="165"/>
    <x v="8"/>
    <d v="2021-01-24T00:00:00"/>
    <s v="Clothing, Pant, Casual, Girls, S, White"/>
    <n v="4"/>
    <n v="25"/>
    <m/>
    <n v="25"/>
    <n v="100"/>
  </r>
  <r>
    <n v="166"/>
    <x v="8"/>
    <d v="2021-01-24T00:00:00"/>
    <s v="Clothing, Pant, Casual, Girls, M, Green"/>
    <n v="10"/>
    <n v="36.25"/>
    <m/>
    <n v="36.25"/>
    <n v="362.5"/>
  </r>
  <r>
    <n v="167"/>
    <x v="8"/>
    <d v="2021-01-24T00:00:00"/>
    <s v="Clothing, Pant, Casual, Girls, M, Blue"/>
    <n v="4"/>
    <n v="36.25"/>
    <m/>
    <n v="36.25"/>
    <n v="145"/>
  </r>
  <r>
    <n v="168"/>
    <x v="8"/>
    <d v="2021-01-24T00:00:00"/>
    <s v="Clothing, Pant, Casual, Girls, M, White"/>
    <n v="4"/>
    <n v="36.25"/>
    <m/>
    <n v="36.25"/>
    <n v="145"/>
  </r>
  <r>
    <n v="169"/>
    <x v="8"/>
    <d v="2021-01-24T00:00:00"/>
    <s v="Clothing, Pant, Casual, Girls, L, Green"/>
    <n v="10"/>
    <n v="47.5"/>
    <m/>
    <n v="47.5"/>
    <n v="475"/>
  </r>
  <r>
    <n v="170"/>
    <x v="9"/>
    <d v="2021-01-29T00:00:00"/>
    <s v="Clothing, Pant, Casual, Girls, L, Blue"/>
    <n v="6"/>
    <n v="47.5"/>
    <m/>
    <n v="47.5"/>
    <n v="285"/>
  </r>
  <r>
    <n v="171"/>
    <x v="9"/>
    <d v="2021-01-29T00:00:00"/>
    <s v="Clothing, Pant, Casual, Girls, L, White"/>
    <n v="6"/>
    <n v="47.5"/>
    <m/>
    <n v="47.5"/>
    <n v="285"/>
  </r>
  <r>
    <n v="172"/>
    <x v="9"/>
    <d v="2021-01-29T00:00:00"/>
    <s v="Clothing, Skirt, Flare, Womens, S, Blue"/>
    <n v="4"/>
    <n v="62.5"/>
    <m/>
    <n v="62.5"/>
    <n v="250"/>
  </r>
  <r>
    <n v="173"/>
    <x v="9"/>
    <d v="2021-01-29T00:00:00"/>
    <s v="Clothing, Skirt, Flare, Womens, S, Yellow"/>
    <n v="6"/>
    <n v="62.5"/>
    <m/>
    <n v="62.5"/>
    <n v="375"/>
  </r>
  <r>
    <n v="174"/>
    <x v="9"/>
    <d v="2021-01-29T00:00:00"/>
    <s v="Clothing, Skirt, Flare, Womens, S, Pink"/>
    <n v="4"/>
    <n v="62.5"/>
    <m/>
    <n v="62.5"/>
    <n v="250"/>
  </r>
  <r>
    <n v="175"/>
    <x v="9"/>
    <d v="2021-01-29T00:00:00"/>
    <s v="Clothing, Skirt, Flare, Womens, M, Blue"/>
    <n v="10"/>
    <n v="73.75"/>
    <m/>
    <n v="73.75"/>
    <n v="737.5"/>
  </r>
  <r>
    <n v="176"/>
    <x v="9"/>
    <d v="2021-01-29T00:00:00"/>
    <s v="Clothing, Skirt, Flare, Womens, M, Yellow"/>
    <n v="10"/>
    <n v="73.75"/>
    <m/>
    <n v="73.75"/>
    <n v="737.5"/>
  </r>
  <r>
    <n v="177"/>
    <x v="9"/>
    <d v="2021-01-29T00:00:00"/>
    <s v="Clothing, Skirt, Flare, Womens, M, Pink"/>
    <n v="8"/>
    <n v="73.75"/>
    <m/>
    <n v="73.75"/>
    <n v="590"/>
  </r>
  <r>
    <n v="178"/>
    <x v="9"/>
    <d v="2021-01-29T00:00:00"/>
    <s v="Clothing, Skirt, Flare, Womens, L, Blue"/>
    <n v="6"/>
    <n v="85"/>
    <m/>
    <n v="85"/>
    <n v="510"/>
  </r>
  <r>
    <n v="179"/>
    <x v="10"/>
    <d v="2021-01-30T00:00:00"/>
    <s v="Clothing, Skirt, Flare, Womens, L, Yellow"/>
    <n v="4"/>
    <n v="85"/>
    <m/>
    <n v="85"/>
    <n v="340"/>
  </r>
  <r>
    <n v="180"/>
    <x v="10"/>
    <d v="2021-01-30T00:00:00"/>
    <s v="Clothing, Skirt, Flare, Womens, L, Pink"/>
    <n v="8"/>
    <n v="85"/>
    <m/>
    <n v="85"/>
    <n v="680"/>
  </r>
  <r>
    <n v="181"/>
    <x v="10"/>
    <d v="2021-01-30T00:00:00"/>
    <s v="Clothing, Skirt &amp; Top Set, Playtime, Girls, S, Flowered"/>
    <n v="8"/>
    <n v="25"/>
    <m/>
    <n v="25"/>
    <n v="200"/>
  </r>
  <r>
    <n v="182"/>
    <x v="10"/>
    <d v="2021-01-30T00:00:00"/>
    <s v="Clothing, Skirt &amp; Top Set, Playtime, Girls, S, Butterflies"/>
    <n v="4"/>
    <n v="25"/>
    <m/>
    <n v="25"/>
    <n v="100"/>
  </r>
  <r>
    <n v="183"/>
    <x v="10"/>
    <d v="2021-01-30T00:00:00"/>
    <s v="Clothing, Skirt &amp; Top Set, Playtime, Girls, S, Animals"/>
    <n v="8"/>
    <n v="25"/>
    <m/>
    <n v="25"/>
    <n v="200"/>
  </r>
  <r>
    <n v="184"/>
    <x v="10"/>
    <d v="2021-01-30T00:00:00"/>
    <s v="Clothing, Skirt &amp; Top Set, Playtime, Girls, M, Flowered"/>
    <n v="2"/>
    <n v="28.75"/>
    <m/>
    <n v="28.75"/>
    <n v="57.5"/>
  </r>
  <r>
    <n v="185"/>
    <x v="11"/>
    <d v="2021-01-31T00:00:00"/>
    <s v="Clothing, Skirt &amp; Top Set, Playtime, Girls, M, Butterflies"/>
    <n v="10"/>
    <n v="28.75"/>
    <m/>
    <n v="28.75"/>
    <n v="287.5"/>
  </r>
  <r>
    <n v="186"/>
    <x v="11"/>
    <d v="2021-01-31T00:00:00"/>
    <s v="Clothing, Skirt &amp; Top Set, Playtime, Girls, M, Animals"/>
    <n v="4"/>
    <n v="28.75"/>
    <m/>
    <n v="28.75"/>
    <n v="115"/>
  </r>
  <r>
    <n v="187"/>
    <x v="11"/>
    <d v="2021-01-31T00:00:00"/>
    <s v="Clothing, Skirt &amp; Top Set, Playtime, Girls, L, Flowered"/>
    <n v="6"/>
    <n v="32.5"/>
    <m/>
    <n v="32.5"/>
    <n v="195"/>
  </r>
  <r>
    <n v="188"/>
    <x v="11"/>
    <d v="2021-01-31T00:00:00"/>
    <s v="Clothing, Skirt &amp; Top Set, Playtime, Girls, L, Butterflies"/>
    <n v="2"/>
    <n v="32.5"/>
    <m/>
    <n v="32.5"/>
    <n v="65"/>
  </r>
  <r>
    <n v="189"/>
    <x v="11"/>
    <d v="2021-01-31T00:00:00"/>
    <s v="Clothing, Skirt &amp; Top Set, Playtime, Girls, L, Animals"/>
    <n v="2"/>
    <n v="32.5"/>
    <m/>
    <n v="32.5"/>
    <n v="65"/>
  </r>
  <r>
    <n v="190"/>
    <x v="11"/>
    <d v="2021-01-31T00:00:00"/>
    <s v="Footwear, Shoes, SlipOns, Mens, S, Black"/>
    <n v="6"/>
    <n v="6.25"/>
    <m/>
    <n v="6.25"/>
    <n v="37.5"/>
  </r>
  <r>
    <n v="191"/>
    <x v="12"/>
    <d v="2021-02-05T00:00:00"/>
    <s v="Footwear, Shoes, SlipOns, Mens, S, Red"/>
    <n v="10"/>
    <n v="6.25"/>
    <m/>
    <n v="6.25"/>
    <n v="62.5"/>
  </r>
  <r>
    <n v="192"/>
    <x v="12"/>
    <d v="2021-02-05T00:00:00"/>
    <s v="Footwear, Shoes, SlipOns, Mens, S, White"/>
    <n v="10"/>
    <n v="6.25"/>
    <m/>
    <n v="6.25"/>
    <n v="62.5"/>
  </r>
  <r>
    <n v="193"/>
    <x v="12"/>
    <d v="2021-02-05T00:00:00"/>
    <s v="Footwear, Shoes, SlipOns, Mens, M, Black"/>
    <n v="4"/>
    <n v="13.75"/>
    <m/>
    <n v="13.75"/>
    <n v="55"/>
  </r>
  <r>
    <n v="194"/>
    <x v="12"/>
    <d v="2021-02-05T00:00:00"/>
    <s v="Footwear, Shoes, SlipOns, Mens, M, Red"/>
    <n v="4"/>
    <n v="13.75"/>
    <m/>
    <n v="13.75"/>
    <n v="55"/>
  </r>
  <r>
    <n v="195"/>
    <x v="13"/>
    <d v="2021-02-06T00:00:00"/>
    <s v="Footwear, Shoes, SlipOns, Mens, M, White"/>
    <n v="10"/>
    <n v="13.75"/>
    <m/>
    <n v="13.75"/>
    <n v="137.5"/>
  </r>
  <r>
    <n v="196"/>
    <x v="13"/>
    <d v="2021-02-06T00:00:00"/>
    <s v="Footwear, Shoes, SlipOns, Mens, L, Black"/>
    <n v="2"/>
    <n v="21.25"/>
    <m/>
    <n v="21.25"/>
    <n v="42.5"/>
  </r>
  <r>
    <n v="197"/>
    <x v="13"/>
    <d v="2021-02-06T00:00:00"/>
    <s v="Footwear, Shoes, SlipOns, Mens, L, Red"/>
    <n v="4"/>
    <n v="21.25"/>
    <m/>
    <n v="21.25"/>
    <n v="85"/>
  </r>
  <r>
    <n v="198"/>
    <x v="13"/>
    <d v="2021-02-06T00:00:00"/>
    <s v="Footwear, Shoes, SlipOns, Mens, L, White"/>
    <n v="4"/>
    <n v="21.25"/>
    <n v="0.05"/>
    <n v="20.1875"/>
    <n v="80.75"/>
  </r>
  <r>
    <n v="199"/>
    <x v="13"/>
    <d v="2021-02-06T00:00:00"/>
    <s v="Footwear, Shoes, SlipOns, Womens, S, Black"/>
    <n v="6"/>
    <n v="6.25"/>
    <m/>
    <n v="6.25"/>
    <n v="37.5"/>
  </r>
  <r>
    <n v="200"/>
    <x v="13"/>
    <d v="2021-02-06T00:00:00"/>
    <s v="Footwear, Shoes, SlipOns, Womens, S, Red"/>
    <n v="2"/>
    <n v="6.25"/>
    <m/>
    <n v="6.25"/>
    <n v="12.5"/>
  </r>
  <r>
    <n v="201"/>
    <x v="13"/>
    <d v="2021-02-06T00:00:00"/>
    <s v="Footwear, Shoes, SlipOns, Womens, S, White"/>
    <n v="6"/>
    <n v="6.25"/>
    <m/>
    <n v="6.25"/>
    <n v="37.5"/>
  </r>
  <r>
    <n v="202"/>
    <x v="13"/>
    <d v="2021-02-06T00:00:00"/>
    <s v="Footwear, Shoes, SlipOns, Womens, M, Black"/>
    <n v="4"/>
    <n v="13.75"/>
    <m/>
    <n v="13.75"/>
    <n v="55"/>
  </r>
  <r>
    <n v="203"/>
    <x v="14"/>
    <d v="2021-02-07T00:00:00"/>
    <s v="Footwear, Shoes, SlipOns, Womens, M, Red"/>
    <n v="4"/>
    <n v="13.75"/>
    <m/>
    <n v="13.75"/>
    <n v="55"/>
  </r>
  <r>
    <n v="204"/>
    <x v="14"/>
    <d v="2021-02-07T00:00:00"/>
    <s v="Footwear, Shoes, SlipOns, Womens, M, White"/>
    <n v="4"/>
    <n v="13.75"/>
    <m/>
    <n v="13.75"/>
    <n v="55"/>
  </r>
  <r>
    <n v="205"/>
    <x v="14"/>
    <d v="2021-02-07T00:00:00"/>
    <s v="Footwear, Shoes, SlipOns, Womens, L, Black"/>
    <n v="2"/>
    <n v="21.25"/>
    <m/>
    <n v="21.25"/>
    <n v="42.5"/>
  </r>
  <r>
    <n v="206"/>
    <x v="14"/>
    <d v="2021-02-07T00:00:00"/>
    <s v="Footwear, Shoes, SlipOns, Womens, L, Red"/>
    <n v="10"/>
    <n v="21.25"/>
    <m/>
    <n v="21.25"/>
    <n v="212.5"/>
  </r>
  <r>
    <n v="207"/>
    <x v="14"/>
    <d v="2021-02-07T00:00:00"/>
    <s v="Footwear, Shoes, SlipOns, Womens, L, White"/>
    <n v="2"/>
    <n v="21.25"/>
    <m/>
    <n v="21.25"/>
    <n v="42.5"/>
  </r>
  <r>
    <n v="208"/>
    <x v="14"/>
    <d v="2021-02-07T00:00:00"/>
    <s v="Footwear, Shoes, SlipOns, Boys, S, Black"/>
    <n v="10"/>
    <n v="11.25"/>
    <m/>
    <n v="11.25"/>
    <n v="112.5"/>
  </r>
  <r>
    <n v="209"/>
    <x v="15"/>
    <d v="2021-02-12T00:00:00"/>
    <s v="Footwear, Shoes, SlipOns, Boys, S, Red"/>
    <n v="2"/>
    <n v="11.25"/>
    <m/>
    <n v="11.25"/>
    <n v="22.5"/>
  </r>
  <r>
    <n v="210"/>
    <x v="15"/>
    <d v="2021-02-12T00:00:00"/>
    <s v="Footwear, Shoes, SlipOns, Boys, S, White"/>
    <n v="4"/>
    <n v="11.25"/>
    <m/>
    <n v="11.25"/>
    <n v="45"/>
  </r>
  <r>
    <n v="211"/>
    <x v="15"/>
    <d v="2021-02-12T00:00:00"/>
    <s v="Footwear, Shoes, SlipOns, Boys, M, Black"/>
    <n v="4"/>
    <n v="6.25"/>
    <m/>
    <n v="6.25"/>
    <n v="25"/>
  </r>
  <r>
    <n v="212"/>
    <x v="15"/>
    <d v="2021-02-12T00:00:00"/>
    <s v="Footwear, Shoes, SlipOns, Boys, M, Red"/>
    <n v="10"/>
    <n v="6.25"/>
    <m/>
    <n v="6.25"/>
    <n v="62.5"/>
  </r>
  <r>
    <n v="213"/>
    <x v="15"/>
    <d v="2021-02-12T00:00:00"/>
    <s v="Footwear, Shoes, SlipOns, Boys, M, White"/>
    <n v="4"/>
    <n v="6.25"/>
    <m/>
    <n v="6.25"/>
    <n v="25"/>
  </r>
  <r>
    <n v="214"/>
    <x v="15"/>
    <d v="2021-02-12T00:00:00"/>
    <s v="Footwear, Shoes, SlipOns, Boys, L, Black"/>
    <n v="10"/>
    <n v="13.75"/>
    <m/>
    <n v="13.75"/>
    <n v="137.5"/>
  </r>
  <r>
    <n v="215"/>
    <x v="15"/>
    <d v="2021-02-12T00:00:00"/>
    <s v="Footwear, Shoes, SlipOns, Boys, L, Red"/>
    <n v="8"/>
    <n v="13.75"/>
    <m/>
    <n v="13.75"/>
    <n v="110"/>
  </r>
  <r>
    <n v="216"/>
    <x v="15"/>
    <d v="2021-02-12T00:00:00"/>
    <s v="Footwear, Shoes, SlipOns, Boys, L, White"/>
    <n v="2"/>
    <n v="13.75"/>
    <m/>
    <n v="13.75"/>
    <n v="27.5"/>
  </r>
  <r>
    <n v="217"/>
    <x v="15"/>
    <d v="2021-02-12T00:00:00"/>
    <s v="Footwear, Shoes, SlipOns, Girls, S, Black"/>
    <n v="8"/>
    <n v="11.25"/>
    <m/>
    <n v="11.25"/>
    <n v="90"/>
  </r>
  <r>
    <n v="218"/>
    <x v="16"/>
    <d v="2021-02-13T00:00:00"/>
    <s v="Footwear, Shoes, SlipOns, Girls, S, Red"/>
    <n v="2"/>
    <n v="11.25"/>
    <m/>
    <n v="11.25"/>
    <n v="22.5"/>
  </r>
  <r>
    <n v="219"/>
    <x v="16"/>
    <d v="2021-02-13T00:00:00"/>
    <s v="Footwear, Shoes, SlipOns, Girls, S, White"/>
    <n v="10"/>
    <n v="11.25"/>
    <m/>
    <n v="11.25"/>
    <n v="112.5"/>
  </r>
  <r>
    <n v="220"/>
    <x v="16"/>
    <d v="2021-02-13T00:00:00"/>
    <s v="Footwear, Shoes, SlipOns, Girls, M, Black"/>
    <n v="8"/>
    <n v="6.25"/>
    <m/>
    <n v="6.25"/>
    <n v="50"/>
  </r>
  <r>
    <n v="221"/>
    <x v="16"/>
    <d v="2021-02-13T00:00:00"/>
    <s v="Footwear, Shoes, SlipOns, Girls, M, Red"/>
    <n v="4"/>
    <n v="6.25"/>
    <m/>
    <n v="6.25"/>
    <n v="25"/>
  </r>
  <r>
    <n v="222"/>
    <x v="16"/>
    <d v="2021-02-13T00:00:00"/>
    <s v="Footwear, Shoes, SlipOns, Girls, M, White"/>
    <n v="2"/>
    <n v="6.25"/>
    <m/>
    <n v="6.25"/>
    <n v="12.5"/>
  </r>
  <r>
    <n v="223"/>
    <x v="16"/>
    <d v="2021-02-13T00:00:00"/>
    <s v="Footwear, Shoes, SlipOns, Girls, L, Black"/>
    <n v="2"/>
    <n v="13.75"/>
    <m/>
    <n v="13.75"/>
    <n v="27.5"/>
  </r>
  <r>
    <n v="224"/>
    <x v="16"/>
    <d v="2021-02-13T00:00:00"/>
    <s v="Footwear, Shoes, SlipOns, Girls, L, Red"/>
    <n v="8"/>
    <n v="13.75"/>
    <m/>
    <n v="13.75"/>
    <n v="110"/>
  </r>
  <r>
    <n v="225"/>
    <x v="17"/>
    <d v="2021-02-14T00:00:00"/>
    <s v="Footwear, Shoes, SlipOns, Girls, L, White"/>
    <n v="2"/>
    <n v="13.75"/>
    <m/>
    <n v="13.75"/>
    <n v="27.5"/>
  </r>
  <r>
    <n v="226"/>
    <x v="17"/>
    <d v="2021-02-14T00:00:00"/>
    <s v="Accessories, Tie Clip, , Mens, One Size, Gold"/>
    <n v="2"/>
    <n v="6.25"/>
    <n v="0.15"/>
    <n v="5.3125"/>
    <n v="10.625"/>
  </r>
  <r>
    <n v="227"/>
    <x v="17"/>
    <d v="2021-02-14T00:00:00"/>
    <s v="Accessories, Tie Clip, , Mens, One Size, Silver"/>
    <n v="2"/>
    <n v="6.25"/>
    <m/>
    <n v="6.25"/>
    <n v="12.5"/>
  </r>
  <r>
    <n v="228"/>
    <x v="17"/>
    <d v="2021-02-14T00:00:00"/>
    <s v="Accessories, Cuff Links, , Mens, One Size, Gold"/>
    <n v="8"/>
    <n v="6.25"/>
    <m/>
    <n v="6.25"/>
    <n v="50"/>
  </r>
  <r>
    <n v="229"/>
    <x v="17"/>
    <d v="2021-02-14T00:00:00"/>
    <s v="Accessories, Cuff Links, , Mens, One Size, Silver"/>
    <n v="6"/>
    <n v="6.25"/>
    <m/>
    <n v="6.25"/>
    <n v="37.5"/>
  </r>
  <r>
    <n v="230"/>
    <x v="17"/>
    <d v="2021-02-14T00:00:00"/>
    <s v="Accessories, Hair Accessories, Ponytail Ties, Women, Women, Assorted Set"/>
    <n v="2"/>
    <n v="11.25"/>
    <m/>
    <n v="11.25"/>
    <n v="22.5"/>
  </r>
  <r>
    <n v="231"/>
    <x v="17"/>
    <d v="2021-02-14T00:00:00"/>
    <s v="Accessories, Hair Accessories, Headbands, Women, Women, Assorted Set"/>
    <n v="8"/>
    <n v="11.25"/>
    <m/>
    <n v="11.25"/>
    <n v="90"/>
  </r>
  <r>
    <n v="232"/>
    <x v="17"/>
    <d v="2021-02-14T00:00:00"/>
    <s v="Accessories, Hair Accessories, Ponytail Ties, Girls, Girls, Assorted Set"/>
    <n v="10"/>
    <n v="11.25"/>
    <m/>
    <n v="11.25"/>
    <n v="112.5"/>
  </r>
  <r>
    <n v="233"/>
    <x v="17"/>
    <d v="2021-02-14T00:00:00"/>
    <s v="Accessories, Hair Accessories, Headbands, Girls, Girls, Assorted Set"/>
    <n v="4"/>
    <n v="11.25"/>
    <m/>
    <n v="11.25"/>
    <n v="45"/>
  </r>
  <r>
    <n v="234"/>
    <x v="18"/>
    <d v="2021-02-19T00:00:00"/>
    <s v="Accessories, Jewelry, Necklace, Women, 18&quot;, Gold"/>
    <n v="8"/>
    <n v="43.75"/>
    <m/>
    <n v="43.75"/>
    <n v="350"/>
  </r>
  <r>
    <n v="235"/>
    <x v="18"/>
    <d v="2021-02-19T00:00:00"/>
    <s v="Accessories, Jewelry, Necklace, Women, 18&quot;, Silver"/>
    <n v="4"/>
    <n v="43.75"/>
    <m/>
    <n v="43.75"/>
    <n v="175"/>
  </r>
  <r>
    <n v="236"/>
    <x v="18"/>
    <d v="2021-02-19T00:00:00"/>
    <s v="Accessories, Jewelry, Necklace, Girls, 10&quot;, Gold"/>
    <n v="10"/>
    <n v="36.25"/>
    <m/>
    <n v="36.25"/>
    <n v="362.5"/>
  </r>
  <r>
    <n v="237"/>
    <x v="18"/>
    <d v="2021-02-19T00:00:00"/>
    <s v="Accessories, Jewelry, Necklace, Girls, 10&quot;, Silver"/>
    <n v="4"/>
    <n v="36.25"/>
    <m/>
    <n v="36.25"/>
    <n v="145"/>
  </r>
  <r>
    <n v="238"/>
    <x v="18"/>
    <d v="2021-02-19T00:00:00"/>
    <s v="Accessories, Jewelry, Bracelet, Women, 8&quot;, Gold"/>
    <n v="2"/>
    <n v="10"/>
    <m/>
    <n v="10"/>
    <n v="20"/>
  </r>
  <r>
    <n v="239"/>
    <x v="18"/>
    <d v="2021-02-19T00:00:00"/>
    <s v="Accessories, Jewelry, Bracelet, Women, 8&quot;, Silver"/>
    <n v="6"/>
    <n v="10"/>
    <m/>
    <n v="10"/>
    <n v="60"/>
  </r>
  <r>
    <n v="240"/>
    <x v="18"/>
    <d v="2021-02-19T00:00:00"/>
    <s v="Accessories, Jewelry, Bracelet, Girls, 5&quot;, Gold"/>
    <n v="2"/>
    <n v="11.25"/>
    <m/>
    <n v="11.25"/>
    <n v="22.5"/>
  </r>
  <r>
    <n v="241"/>
    <x v="18"/>
    <d v="2021-02-19T00:00:00"/>
    <s v="Accessories, Jewelry, Bracelet, Girls, 5&quot;, Silver"/>
    <n v="4"/>
    <n v="11.25"/>
    <m/>
    <n v="11.25"/>
    <n v="45"/>
  </r>
  <r>
    <n v="242"/>
    <x v="18"/>
    <d v="2021-02-19T00:00:00"/>
    <s v="Hats, Sun hat, Eyelet, Women, Women, White"/>
    <n v="4"/>
    <n v="13.75"/>
    <m/>
    <n v="13.75"/>
    <n v="55"/>
  </r>
  <r>
    <n v="243"/>
    <x v="18"/>
    <d v="2021-02-19T00:00:00"/>
    <s v="Hats, Sun hat, Eyelet, Women, Women, Blue"/>
    <n v="8"/>
    <n v="13.75"/>
    <m/>
    <n v="13.75"/>
    <n v="110"/>
  </r>
  <r>
    <n v="244"/>
    <x v="19"/>
    <d v="2021-02-20T00:00:00"/>
    <s v="Hats, Sun hat, Eyelet, Girls, Girls, White"/>
    <n v="6"/>
    <n v="10"/>
    <m/>
    <n v="10"/>
    <n v="60"/>
  </r>
  <r>
    <n v="245"/>
    <x v="19"/>
    <d v="2021-02-20T00:00:00"/>
    <s v="Hats, Sun hat, Eyelet, Girls, Girls, Blue"/>
    <n v="8"/>
    <n v="10"/>
    <m/>
    <n v="10"/>
    <n v="80"/>
  </r>
  <r>
    <n v="246"/>
    <x v="19"/>
    <d v="2021-02-20T00:00:00"/>
    <s v="Hats, Ball cap, Cotton, Mens, Mens, Blue"/>
    <n v="2"/>
    <n v="6.25"/>
    <m/>
    <n v="6.25"/>
    <n v="12.5"/>
  </r>
  <r>
    <n v="247"/>
    <x v="19"/>
    <d v="2021-02-20T00:00:00"/>
    <s v="Hats, Ball cap, Cotton, Mens, Mens, Green"/>
    <n v="6"/>
    <n v="6.25"/>
    <m/>
    <n v="6.25"/>
    <n v="37.5"/>
  </r>
  <r>
    <n v="248"/>
    <x v="19"/>
    <d v="2021-02-20T00:00:00"/>
    <s v="Hats, Ball cap, Cotton, Mens, Mens, Red"/>
    <n v="2"/>
    <n v="6.25"/>
    <m/>
    <n v="6.25"/>
    <n v="12.5"/>
  </r>
  <r>
    <n v="249"/>
    <x v="19"/>
    <d v="2021-02-20T00:00:00"/>
    <s v="Hats, Ball cap, Cotton, Womens, Womens, Blue"/>
    <n v="2"/>
    <n v="6.25"/>
    <m/>
    <n v="6.25"/>
    <n v="12.5"/>
  </r>
  <r>
    <n v="250"/>
    <x v="19"/>
    <d v="2021-02-20T00:00:00"/>
    <s v="Hats, Ball cap, Cotton, Womens, Womens, Green"/>
    <n v="8"/>
    <n v="6.25"/>
    <m/>
    <n v="6.25"/>
    <n v="50"/>
  </r>
  <r>
    <n v="251"/>
    <x v="20"/>
    <d v="2021-02-21T00:00:00"/>
    <s v="Hats, Ball cap, Cotton, Womens, Womens, Red"/>
    <n v="8"/>
    <n v="6.25"/>
    <m/>
    <n v="6.25"/>
    <n v="50"/>
  </r>
  <r>
    <n v="252"/>
    <x v="20"/>
    <d v="2021-02-21T00:00:00"/>
    <s v="Hats, Ball cap, Cotton, Kids, Kids, Blue"/>
    <n v="6"/>
    <n v="6.25"/>
    <m/>
    <n v="6.25"/>
    <n v="37.5"/>
  </r>
  <r>
    <n v="253"/>
    <x v="20"/>
    <d v="2021-02-21T00:00:00"/>
    <s v="Hats, Ball cap, Cotton, Kids, Kids, Green"/>
    <n v="4"/>
    <n v="6.25"/>
    <m/>
    <n v="6.25"/>
    <n v="25"/>
  </r>
  <r>
    <n v="254"/>
    <x v="20"/>
    <d v="2021-02-21T00:00:00"/>
    <s v="Hats, Ball cap, Cotton, Kids, Kids, Red"/>
    <n v="6"/>
    <n v="6.25"/>
    <m/>
    <n v="6.25"/>
    <n v="37.5"/>
  </r>
  <r>
    <n v="103"/>
    <x v="21"/>
    <d v="2021-02-26T00:00:00"/>
    <s v="Clothing, Pant, Dress, Mens, M, Black"/>
    <n v="8"/>
    <n v="32.5"/>
    <m/>
    <n v="32.5"/>
    <n v="260"/>
  </r>
  <r>
    <n v="104"/>
    <x v="21"/>
    <d v="2021-02-26T00:00:00"/>
    <s v="Clothing, Pant, Dress, Mens, M, Brown"/>
    <n v="6"/>
    <n v="32.5"/>
    <m/>
    <n v="32.5"/>
    <n v="195"/>
  </r>
  <r>
    <n v="105"/>
    <x v="21"/>
    <d v="2021-02-26T00:00:00"/>
    <s v="Clothing, Pant, Dress, Mens, M, Tan"/>
    <n v="4"/>
    <n v="32.5"/>
    <m/>
    <n v="32.5"/>
    <n v="130"/>
  </r>
  <r>
    <n v="157"/>
    <x v="21"/>
    <d v="2021-02-26T00:00:00"/>
    <s v="Clothing, Pant, Casual, Boys, M, Green"/>
    <n v="8"/>
    <n v="36.25"/>
    <m/>
    <n v="36.25"/>
    <n v="290"/>
  </r>
  <r>
    <n v="158"/>
    <x v="21"/>
    <d v="2021-02-26T00:00:00"/>
    <s v="Clothing, Pant, Casual, Boys, M, Blue"/>
    <n v="2"/>
    <n v="36.25"/>
    <m/>
    <n v="36.25"/>
    <n v="72.5"/>
  </r>
  <r>
    <n v="159"/>
    <x v="21"/>
    <d v="2021-02-26T00:00:00"/>
    <s v="Clothing, Pant, Casual, Boys, M, White"/>
    <n v="0"/>
    <n v="36.25"/>
    <m/>
    <n v="36.25"/>
    <n v="0"/>
  </r>
  <r>
    <n v="175"/>
    <x v="21"/>
    <d v="2021-02-26T00:00:00"/>
    <s v="Clothing, Skirt, Flare, Womens, M, Blue"/>
    <n v="8"/>
    <n v="73.75"/>
    <m/>
    <n v="73.75"/>
    <n v="590"/>
  </r>
  <r>
    <n v="176"/>
    <x v="21"/>
    <d v="2021-02-26T00:00:00"/>
    <s v="Clothing, Skirt, Flare, Womens, M, Yellow"/>
    <n v="8"/>
    <n v="73.75"/>
    <m/>
    <n v="73.75"/>
    <n v="590"/>
  </r>
  <r>
    <n v="177"/>
    <x v="22"/>
    <d v="2021-02-27T00:00:00"/>
    <s v="Clothing, Skirt, Flare, Womens, M, Pink"/>
    <n v="6"/>
    <n v="73.75"/>
    <m/>
    <n v="73.75"/>
    <n v="442.5"/>
  </r>
  <r>
    <n v="184"/>
    <x v="22"/>
    <d v="2021-02-27T00:00:00"/>
    <s v="Clothing, Skirt &amp; Top Set, Playtime, Girls, M, Flowered"/>
    <n v="0"/>
    <n v="28.75"/>
    <m/>
    <n v="28.75"/>
    <n v="0"/>
  </r>
  <r>
    <n v="185"/>
    <x v="22"/>
    <d v="2021-02-27T00:00:00"/>
    <s v="Clothing, Skirt &amp; Top Set, Playtime, Girls, M, Butterflies"/>
    <n v="8"/>
    <n v="28.75"/>
    <m/>
    <n v="28.75"/>
    <n v="230"/>
  </r>
  <r>
    <n v="186"/>
    <x v="22"/>
    <d v="2021-02-27T00:00:00"/>
    <s v="Clothing, Skirt &amp; Top Set, Playtime, Girls, M, Animals"/>
    <n v="2"/>
    <n v="28.75"/>
    <m/>
    <n v="28.75"/>
    <n v="57.5"/>
  </r>
  <r>
    <n v="193"/>
    <x v="22"/>
    <d v="2021-02-27T00:00:00"/>
    <s v="Footwear, Shoes, SlipOns, Mens, M, Black"/>
    <n v="2"/>
    <n v="13.75"/>
    <m/>
    <n v="13.75"/>
    <n v="27.5"/>
  </r>
  <r>
    <n v="194"/>
    <x v="22"/>
    <d v="2021-02-27T00:00:00"/>
    <s v="Footwear, Shoes, SlipOns, Mens, M, Red"/>
    <n v="2"/>
    <n v="13.75"/>
    <m/>
    <n v="13.75"/>
    <n v="27.5"/>
  </r>
  <r>
    <n v="195"/>
    <x v="22"/>
    <d v="2021-02-27T00:00:00"/>
    <s v="Footwear, Shoes, SlipOns, Mens, M, White"/>
    <n v="8"/>
    <n v="13.75"/>
    <m/>
    <n v="13.75"/>
    <n v="110"/>
  </r>
  <r>
    <n v="202"/>
    <x v="23"/>
    <d v="2021-02-28T00:00:00"/>
    <s v="Footwear, Shoes, SlipOns, Womens, M, Black"/>
    <n v="2"/>
    <n v="13.75"/>
    <m/>
    <n v="13.75"/>
    <n v="27.5"/>
  </r>
  <r>
    <n v="203"/>
    <x v="23"/>
    <d v="2021-02-28T00:00:00"/>
    <s v="Footwear, Shoes, SlipOns, Womens, M, Red"/>
    <n v="2"/>
    <n v="13.75"/>
    <m/>
    <n v="13.75"/>
    <n v="27.5"/>
  </r>
  <r>
    <n v="204"/>
    <x v="23"/>
    <d v="2021-02-28T00:00:00"/>
    <s v="Footwear, Shoes, SlipOns, Womens, M, White"/>
    <n v="2"/>
    <n v="13.75"/>
    <m/>
    <n v="13.75"/>
    <n v="27.5"/>
  </r>
  <r>
    <n v="211"/>
    <x v="23"/>
    <d v="2021-02-28T00:00:00"/>
    <s v="Footwear, Shoes, SlipOns, Boys, M, Black"/>
    <n v="2"/>
    <n v="6.25"/>
    <m/>
    <n v="6.25"/>
    <n v="12.5"/>
  </r>
  <r>
    <n v="212"/>
    <x v="23"/>
    <d v="2021-02-28T00:00:00"/>
    <s v="Footwear, Shoes, SlipOns, Boys, M, Red"/>
    <n v="8"/>
    <n v="6.25"/>
    <m/>
    <n v="6.25"/>
    <n v="50"/>
  </r>
  <r>
    <n v="213"/>
    <x v="23"/>
    <d v="2021-02-28T00:00:00"/>
    <s v="Footwear, Shoes, SlipOns, Boys, M, White"/>
    <n v="2"/>
    <n v="6.25"/>
    <m/>
    <n v="6.25"/>
    <n v="12.5"/>
  </r>
  <r>
    <n v="220"/>
    <x v="23"/>
    <d v="2021-02-28T00:00:00"/>
    <s v="Footwear, Shoes, SlipOns, Girls, M, Black"/>
    <n v="6"/>
    <n v="6.25"/>
    <m/>
    <n v="6.25"/>
    <n v="37.5"/>
  </r>
  <r>
    <n v="221"/>
    <x v="23"/>
    <d v="2021-02-28T00:00:00"/>
    <s v="Footwear, Shoes, SlipOns, Girls, M, Red"/>
    <n v="2"/>
    <n v="6.25"/>
    <m/>
    <n v="6.25"/>
    <n v="12.5"/>
  </r>
  <r>
    <n v="222"/>
    <x v="23"/>
    <d v="2021-02-28T00:00:00"/>
    <s v="Footwear, Shoes, SlipOns, Girls, M, White"/>
    <n v="0"/>
    <n v="6.25"/>
    <m/>
    <n v="6.25"/>
    <n v="0"/>
  </r>
  <r>
    <n v="230"/>
    <x v="24"/>
    <d v="2021-03-05T00:00:00"/>
    <s v="Accessories, Hair Accessories, Ponytail Ties, Women, Women, Assorted Set"/>
    <n v="0"/>
    <n v="11.25"/>
    <m/>
    <n v="11.25"/>
    <n v="0"/>
  </r>
  <r>
    <n v="231"/>
    <x v="24"/>
    <d v="2021-03-05T00:00:00"/>
    <s v="Accessories, Hair Accessories, Headbands, Women, Women, Assorted Set"/>
    <n v="6"/>
    <n v="11.25"/>
    <m/>
    <n v="11.25"/>
    <n v="67.5"/>
  </r>
  <r>
    <n v="232"/>
    <x v="24"/>
    <d v="2021-03-05T00:00:00"/>
    <s v="Accessories, Hair Accessories, Ponytail Ties, Girls, Girls, Assorted Set"/>
    <n v="8"/>
    <n v="11.25"/>
    <m/>
    <n v="11.25"/>
    <n v="90"/>
  </r>
  <r>
    <n v="233"/>
    <x v="24"/>
    <d v="2021-03-05T00:00:00"/>
    <s v="Accessories, Hair Accessories, Headbands, Girls, Girls, Assorted Set"/>
    <n v="2"/>
    <n v="11.25"/>
    <m/>
    <n v="11.25"/>
    <n v="22.5"/>
  </r>
  <r>
    <n v="234"/>
    <x v="24"/>
    <d v="2021-03-05T00:00:00"/>
    <s v="Accessories, Jewelry, Necklace, Women, 18&quot;, Gold"/>
    <n v="6"/>
    <n v="43.75"/>
    <m/>
    <n v="43.75"/>
    <n v="262.5"/>
  </r>
  <r>
    <n v="235"/>
    <x v="25"/>
    <d v="2021-03-06T00:00:00"/>
    <s v="Accessories, Jewelry, Necklace, Women, 18&quot;, Silver"/>
    <n v="2"/>
    <n v="43.75"/>
    <m/>
    <n v="43.75"/>
    <n v="87.5"/>
  </r>
  <r>
    <n v="236"/>
    <x v="25"/>
    <d v="2021-03-06T00:00:00"/>
    <s v="Accessories, Jewelry, Necklace, Girls, 10&quot;, Gold"/>
    <n v="8"/>
    <n v="36.25"/>
    <m/>
    <n v="36.25"/>
    <n v="290"/>
  </r>
  <r>
    <n v="237"/>
    <x v="25"/>
    <d v="2021-03-06T00:00:00"/>
    <s v="Accessories, Jewelry, Necklace, Girls, 10&quot;, Silver"/>
    <n v="2"/>
    <n v="36.25"/>
    <m/>
    <n v="36.25"/>
    <n v="72.5"/>
  </r>
  <r>
    <n v="238"/>
    <x v="25"/>
    <d v="2021-03-06T00:00:00"/>
    <s v="Accessories, Jewelry, Bracelet, Women, 8&quot;, Gold"/>
    <n v="0"/>
    <n v="10"/>
    <m/>
    <n v="10"/>
    <n v="0"/>
  </r>
  <r>
    <n v="239"/>
    <x v="25"/>
    <d v="2021-03-06T00:00:00"/>
    <s v="Accessories, Jewelry, Bracelet, Women, 8&quot;, Silver"/>
    <n v="4"/>
    <n v="10"/>
    <m/>
    <n v="10"/>
    <n v="40"/>
  </r>
  <r>
    <n v="240"/>
    <x v="26"/>
    <d v="2021-03-07T00:00:00"/>
    <s v="Accessories, Jewelry, Bracelet, Girls, 5&quot;, Gold"/>
    <n v="0"/>
    <n v="11.25"/>
    <m/>
    <n v="11.25"/>
    <n v="0"/>
  </r>
  <r>
    <n v="241"/>
    <x v="26"/>
    <d v="2021-03-07T00:00:00"/>
    <s v="Accessories, Jewelry, Bracelet, Girls, 5&quot;, Silver"/>
    <n v="2"/>
    <n v="11.25"/>
    <m/>
    <n v="11.25"/>
    <n v="22.5"/>
  </r>
  <r>
    <n v="242"/>
    <x v="26"/>
    <d v="2021-03-07T00:00:00"/>
    <s v="Hats, Sun hat, Eyelet, Women, Women, White"/>
    <n v="2"/>
    <n v="13.75"/>
    <m/>
    <n v="13.75"/>
    <n v="27.5"/>
  </r>
  <r>
    <n v="243"/>
    <x v="26"/>
    <d v="2021-03-07T00:00:00"/>
    <s v="Hats, Sun hat, Eyelet, Women, Women, Blue"/>
    <n v="6"/>
    <n v="13.75"/>
    <m/>
    <n v="13.75"/>
    <n v="82.5"/>
  </r>
  <r>
    <n v="244"/>
    <x v="26"/>
    <d v="2021-03-07T00:00:00"/>
    <s v="Hats, Sun hat, Eyelet, Girls, Girls, White"/>
    <n v="4"/>
    <n v="10"/>
    <m/>
    <n v="10"/>
    <n v="40"/>
  </r>
  <r>
    <n v="245"/>
    <x v="27"/>
    <d v="2021-03-12T00:00:00"/>
    <s v="Hats, Sun hat, Eyelet, Girls, Girls, Blue"/>
    <n v="6"/>
    <n v="10"/>
    <m/>
    <n v="10"/>
    <n v="60"/>
  </r>
  <r>
    <n v="246"/>
    <x v="27"/>
    <d v="2021-03-12T00:00:00"/>
    <s v="Hats, Ball cap, Cotton, Mens, Mens, Blue"/>
    <n v="0"/>
    <n v="6.25"/>
    <m/>
    <n v="6.25"/>
    <n v="0"/>
  </r>
  <r>
    <n v="247"/>
    <x v="27"/>
    <d v="2021-03-12T00:00:00"/>
    <s v="Hats, Ball cap, Cotton, Mens, Mens, Green"/>
    <n v="4"/>
    <n v="6.25"/>
    <m/>
    <n v="6.25"/>
    <n v="25"/>
  </r>
  <r>
    <n v="248"/>
    <x v="27"/>
    <d v="2021-03-12T00:00:00"/>
    <s v="Hats, Ball cap, Cotton, Mens, Mens, Red"/>
    <n v="0"/>
    <n v="6.25"/>
    <m/>
    <n v="6.25"/>
    <n v="0"/>
  </r>
  <r>
    <n v="106"/>
    <x v="27"/>
    <d v="2021-03-12T00:00:00"/>
    <s v="Clothing, Pant, Dress, Mens, L, Black"/>
    <n v="16"/>
    <n v="40"/>
    <m/>
    <n v="40"/>
    <n v="640"/>
  </r>
  <r>
    <n v="107"/>
    <x v="27"/>
    <d v="2021-03-12T00:00:00"/>
    <s v="Clothing, Pant, Dress, Mens, L, Brown"/>
    <n v="8"/>
    <n v="40"/>
    <m/>
    <n v="40"/>
    <n v="320"/>
  </r>
  <r>
    <n v="108"/>
    <x v="27"/>
    <d v="2021-03-12T00:00:00"/>
    <s v="Clothing, Pant, Dress, Mens, L, Tan"/>
    <n v="0"/>
    <n v="40"/>
    <m/>
    <n v="40"/>
    <n v="0"/>
  </r>
  <r>
    <n v="112"/>
    <x v="28"/>
    <d v="2021-03-13T00:00:00"/>
    <s v="Clothing, Pant, Dress, Womens, M, Black"/>
    <n v="0"/>
    <n v="32.5"/>
    <m/>
    <n v="32.5"/>
    <n v="0"/>
  </r>
  <r>
    <n v="113"/>
    <x v="28"/>
    <d v="2021-03-13T00:00:00"/>
    <s v="Clothing, Pant, Dress, Womens, M, Brown"/>
    <n v="6"/>
    <n v="32.5"/>
    <m/>
    <n v="32.5"/>
    <n v="195"/>
  </r>
  <r>
    <n v="114"/>
    <x v="28"/>
    <d v="2021-03-13T00:00:00"/>
    <s v="Clothing, Pant, Dress, Womens, M, Tan"/>
    <n v="16"/>
    <n v="32.5"/>
    <m/>
    <n v="32.5"/>
    <n v="520"/>
  </r>
  <r>
    <n v="181"/>
    <x v="28"/>
    <d v="2021-03-13T00:00:00"/>
    <s v="Clothing, Skirt &amp; Top Set, Playtime, Girls, S, Flowered"/>
    <n v="4"/>
    <n v="25"/>
    <m/>
    <n v="25"/>
    <n v="100"/>
  </r>
  <r>
    <n v="182"/>
    <x v="28"/>
    <d v="2021-03-13T00:00:00"/>
    <s v="Clothing, Skirt &amp; Top Set, Playtime, Girls, S, Butterflies"/>
    <n v="6"/>
    <n v="25"/>
    <m/>
    <n v="25"/>
    <n v="150"/>
  </r>
  <r>
    <n v="183"/>
    <x v="29"/>
    <d v="2021-03-14T00:00:00"/>
    <s v="Clothing, Skirt &amp; Top Set, Playtime, Girls, S, Animals"/>
    <n v="12"/>
    <n v="25"/>
    <m/>
    <n v="25"/>
    <n v="300"/>
  </r>
  <r>
    <n v="184"/>
    <x v="29"/>
    <d v="2021-03-14T00:00:00"/>
    <s v="Clothing, Skirt &amp; Top Set, Playtime, Girls, M, Flowered"/>
    <n v="16"/>
    <n v="28.75"/>
    <m/>
    <n v="28.75"/>
    <n v="460"/>
  </r>
  <r>
    <n v="185"/>
    <x v="29"/>
    <d v="2021-03-14T00:00:00"/>
    <s v="Clothing, Skirt &amp; Top Set, Playtime, Girls, M, Butterflies"/>
    <n v="6"/>
    <n v="28.75"/>
    <m/>
    <n v="28.75"/>
    <n v="172.5"/>
  </r>
  <r>
    <n v="186"/>
    <x v="29"/>
    <d v="2021-03-14T00:00:00"/>
    <s v="Clothing, Skirt &amp; Top Set, Playtime, Girls, M, Animals"/>
    <n v="14"/>
    <n v="28.75"/>
    <m/>
    <n v="28.75"/>
    <n v="402.5"/>
  </r>
  <r>
    <n v="139"/>
    <x v="30"/>
    <d v="2021-03-19T00:00:00"/>
    <s v="Clothing, Pant, Casual, Mens, M, Green"/>
    <n v="6"/>
    <n v="55"/>
    <m/>
    <n v="55"/>
    <n v="330"/>
  </r>
  <r>
    <n v="140"/>
    <x v="30"/>
    <d v="2021-03-19T00:00:00"/>
    <s v="Clothing, Pant, Casual, Mens, M, Blue"/>
    <n v="8"/>
    <n v="55"/>
    <m/>
    <n v="55"/>
    <n v="440"/>
  </r>
  <r>
    <n v="141"/>
    <x v="30"/>
    <d v="2021-03-19T00:00:00"/>
    <s v="Clothing, Pant, Casual, Mens, M, White"/>
    <n v="4"/>
    <n v="55"/>
    <m/>
    <n v="55"/>
    <n v="220"/>
  </r>
  <r>
    <n v="148"/>
    <x v="31"/>
    <d v="2021-03-20T00:00:00"/>
    <s v="Clothing, Pant, Casual, Womens, M, Green"/>
    <n v="6"/>
    <n v="55"/>
    <m/>
    <n v="55"/>
    <n v="330"/>
  </r>
  <r>
    <n v="149"/>
    <x v="31"/>
    <d v="2021-03-20T00:00:00"/>
    <s v="Clothing, Pant, Casual, Womens, M, Blue"/>
    <n v="4"/>
    <n v="55"/>
    <m/>
    <n v="55"/>
    <n v="220"/>
  </r>
  <r>
    <n v="150"/>
    <x v="31"/>
    <d v="2021-03-20T00:00:00"/>
    <s v="Clothing, Pant, Casual, Womens, M, White"/>
    <n v="2"/>
    <n v="55"/>
    <m/>
    <n v="55"/>
    <n v="110"/>
  </r>
  <r>
    <n v="157"/>
    <x v="31"/>
    <d v="2021-03-20T00:00:00"/>
    <s v="Clothing, Pant, Casual, Boys, M, Green"/>
    <n v="6"/>
    <n v="36.25"/>
    <m/>
    <n v="36.25"/>
    <n v="217.5"/>
  </r>
  <r>
    <n v="158"/>
    <x v="32"/>
    <d v="2021-03-21T00:00:00"/>
    <s v="Clothing, Pant, Casual, Boys, M, Blue"/>
    <n v="8"/>
    <n v="36.25"/>
    <m/>
    <n v="36.25"/>
    <n v="290"/>
  </r>
  <r>
    <n v="159"/>
    <x v="32"/>
    <d v="2021-03-21T00:00:00"/>
    <s v="Clothing, Pant, Casual, Boys, M, White"/>
    <n v="6"/>
    <n v="36.25"/>
    <m/>
    <n v="36.25"/>
    <n v="217.5"/>
  </r>
  <r>
    <n v="166"/>
    <x v="33"/>
    <d v="2021-03-26T00:00:00"/>
    <s v="Clothing, Pant, Casual, Girls, M, Green"/>
    <n v="4"/>
    <n v="36.25"/>
    <m/>
    <n v="36.25"/>
    <n v="145"/>
  </r>
  <r>
    <n v="167"/>
    <x v="33"/>
    <d v="2021-03-26T00:00:00"/>
    <s v="Clothing, Pant, Casual, Girls, M, Blue"/>
    <n v="10"/>
    <n v="36.25"/>
    <m/>
    <n v="36.25"/>
    <n v="362.5"/>
  </r>
  <r>
    <n v="168"/>
    <x v="33"/>
    <d v="2021-03-26T00:00:00"/>
    <s v="Clothing, Pant, Casual, Girls, M, White"/>
    <n v="2"/>
    <n v="36.25"/>
    <m/>
    <n v="36.25"/>
    <n v="72.5"/>
  </r>
  <r>
    <n v="175"/>
    <x v="34"/>
    <d v="2021-03-27T00:00:00"/>
    <s v="Clothing, Skirt, Flare, Womens, M, Blue"/>
    <n v="8"/>
    <n v="73.75"/>
    <m/>
    <n v="73.75"/>
    <n v="590"/>
  </r>
  <r>
    <n v="176"/>
    <x v="34"/>
    <d v="2021-03-27T00:00:00"/>
    <s v="Clothing, Skirt, Flare, Womens, M, Yellow"/>
    <n v="2"/>
    <n v="73.75"/>
    <m/>
    <n v="73.75"/>
    <n v="147.5"/>
  </r>
  <r>
    <n v="177"/>
    <x v="34"/>
    <d v="2021-03-27T00:00:00"/>
    <s v="Clothing, Skirt, Flare, Womens, M, Pink"/>
    <n v="10"/>
    <n v="73.75"/>
    <m/>
    <n v="73.75"/>
    <n v="737.5"/>
  </r>
  <r>
    <n v="184"/>
    <x v="35"/>
    <d v="2021-03-28T00:00:00"/>
    <s v="Clothing, Skirt &amp; Top Set, Playtime, Girls, M, Flowered"/>
    <n v="8"/>
    <n v="28.75"/>
    <m/>
    <n v="28.75"/>
    <n v="230"/>
  </r>
  <r>
    <n v="185"/>
    <x v="35"/>
    <d v="2021-03-28T00:00:00"/>
    <s v="Clothing, Skirt &amp; Top Set, Playtime, Girls, M, Butterflies"/>
    <n v="4"/>
    <n v="28.75"/>
    <m/>
    <n v="28.75"/>
    <n v="115"/>
  </r>
  <r>
    <n v="186"/>
    <x v="35"/>
    <d v="2021-03-28T00:00:00"/>
    <s v="Clothing, Skirt &amp; Top Set, Playtime, Girls, M, Animals"/>
    <n v="6"/>
    <n v="28.75"/>
    <m/>
    <n v="28.75"/>
    <n v="17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3">
  <r>
    <x v="0"/>
    <x v="0"/>
    <s v="Clothing, Pant, Dress, Mens, S, Black"/>
    <n v="3"/>
    <n v="10"/>
    <n v="30"/>
  </r>
  <r>
    <x v="0"/>
    <x v="1"/>
    <s v="Clothing, Pant, Dress, Mens, S, Brown"/>
    <n v="4"/>
    <n v="10"/>
    <n v="40"/>
  </r>
  <r>
    <x v="0"/>
    <x v="2"/>
    <s v="Clothing, Pant, Dress, Mens, S, Tan"/>
    <n v="3"/>
    <n v="10"/>
    <n v="30"/>
  </r>
  <r>
    <x v="0"/>
    <x v="3"/>
    <s v="Clothing, Pant, Dress, Mens, M, Black"/>
    <n v="7"/>
    <n v="13"/>
    <n v="91"/>
  </r>
  <r>
    <x v="0"/>
    <x v="4"/>
    <s v="Clothing, Pant, Dress, Mens, M, Brown"/>
    <n v="6"/>
    <n v="13"/>
    <n v="78"/>
  </r>
  <r>
    <x v="0"/>
    <x v="5"/>
    <s v="Clothing, Pant, Dress, Mens, M, Tan"/>
    <n v="3"/>
    <n v="13"/>
    <n v="39"/>
  </r>
  <r>
    <x v="0"/>
    <x v="6"/>
    <s v="Clothing, Pant, Dress, Mens, L, Black"/>
    <n v="5"/>
    <n v="16"/>
    <n v="80"/>
  </r>
  <r>
    <x v="0"/>
    <x v="7"/>
    <s v="Clothing, Pant, Dress, Mens, L, Brown"/>
    <n v="4"/>
    <n v="16"/>
    <n v="64"/>
  </r>
  <r>
    <x v="0"/>
    <x v="8"/>
    <s v="Clothing, Pant, Dress, Mens, L, Tan"/>
    <n v="4"/>
    <n v="16"/>
    <n v="64"/>
  </r>
  <r>
    <x v="0"/>
    <x v="9"/>
    <s v="Clothing, Pant, Dress, Womens, S, Black"/>
    <n v="3"/>
    <n v="10"/>
    <n v="30"/>
  </r>
  <r>
    <x v="0"/>
    <x v="10"/>
    <s v="Clothing, Pant, Dress, Womens, S, Brown"/>
    <n v="5"/>
    <n v="10"/>
    <n v="50"/>
  </r>
  <r>
    <x v="0"/>
    <x v="11"/>
    <s v="Clothing, Pant, Dress, Womens, S, Tan"/>
    <n v="5"/>
    <n v="10"/>
    <n v="50"/>
  </r>
  <r>
    <x v="0"/>
    <x v="12"/>
    <s v="Clothing, Pant, Dress, Womens, M, Black"/>
    <n v="4"/>
    <n v="13"/>
    <n v="52"/>
  </r>
  <r>
    <x v="0"/>
    <x v="13"/>
    <s v="Clothing, Pant, Dress, Womens, M, Brown"/>
    <n v="4"/>
    <n v="13"/>
    <n v="52"/>
  </r>
  <r>
    <x v="0"/>
    <x v="14"/>
    <s v="Clothing, Pant, Dress, Womens, M, Tan"/>
    <n v="5"/>
    <n v="13"/>
    <n v="65"/>
  </r>
  <r>
    <x v="0"/>
    <x v="15"/>
    <s v="Clothing, Pant, Dress, Womens, L, Black"/>
    <n v="6"/>
    <n v="16"/>
    <n v="96"/>
  </r>
  <r>
    <x v="0"/>
    <x v="16"/>
    <s v="Clothing, Pant, Dress, Womens, L, Brown"/>
    <n v="4"/>
    <n v="16"/>
    <n v="64"/>
  </r>
  <r>
    <x v="0"/>
    <x v="17"/>
    <s v="Clothing, Pant, Dress, Womens, L, Tan"/>
    <n v="3"/>
    <n v="16"/>
    <n v="48"/>
  </r>
  <r>
    <x v="0"/>
    <x v="18"/>
    <s v="Clothing, Pant, Dress, Boys, S, Black"/>
    <n v="3"/>
    <n v="7"/>
    <n v="21"/>
  </r>
  <r>
    <x v="0"/>
    <x v="19"/>
    <s v="Clothing, Pant, Dress, Boys, S, Brown"/>
    <n v="4"/>
    <n v="7"/>
    <n v="28"/>
  </r>
  <r>
    <x v="0"/>
    <x v="20"/>
    <s v="Clothing, Pant, Dress, Boys, S, Tan"/>
    <n v="3"/>
    <n v="7"/>
    <n v="21"/>
  </r>
  <r>
    <x v="0"/>
    <x v="21"/>
    <s v="Clothing, Pant, Dress, Boys, M, Black"/>
    <n v="6"/>
    <n v="8.5"/>
    <n v="51"/>
  </r>
  <r>
    <x v="0"/>
    <x v="22"/>
    <s v="Clothing, Pant, Dress, Boys, M, Brown"/>
    <n v="4"/>
    <n v="8.5"/>
    <n v="34"/>
  </r>
  <r>
    <x v="0"/>
    <x v="23"/>
    <s v="Clothing, Pant, Dress, Boys, M, Tan"/>
    <n v="4"/>
    <n v="8.5"/>
    <n v="34"/>
  </r>
  <r>
    <x v="0"/>
    <x v="24"/>
    <s v="Clothing, Pant, Dress, Boys, L, Black"/>
    <n v="4"/>
    <n v="10"/>
    <n v="40"/>
  </r>
  <r>
    <x v="0"/>
    <x v="25"/>
    <s v="Clothing, Pant, Dress, Boys, L, Brown"/>
    <n v="3"/>
    <n v="10"/>
    <n v="30"/>
  </r>
  <r>
    <x v="0"/>
    <x v="26"/>
    <s v="Clothing, Pant, Dress, Boys, L, Tan"/>
    <n v="5"/>
    <n v="10"/>
    <n v="50"/>
  </r>
  <r>
    <x v="0"/>
    <x v="27"/>
    <s v="Clothing, Pant, Dress, Girls, S, Black"/>
    <n v="3"/>
    <n v="7"/>
    <n v="21"/>
  </r>
  <r>
    <x v="0"/>
    <x v="28"/>
    <s v="Clothing, Pant, Dress, Girls, S, Brown"/>
    <n v="3"/>
    <n v="7"/>
    <n v="21"/>
  </r>
  <r>
    <x v="0"/>
    <x v="29"/>
    <s v="Clothing, Pant, Dress, Girls, S, Tan"/>
    <n v="4"/>
    <n v="7"/>
    <n v="28"/>
  </r>
  <r>
    <x v="0"/>
    <x v="30"/>
    <s v="Clothing, Pant, Dress, Girls, M, Black"/>
    <n v="3"/>
    <n v="8.5"/>
    <n v="25.5"/>
  </r>
  <r>
    <x v="0"/>
    <x v="31"/>
    <s v="Clothing, Pant, Dress, Girls, M, Brown"/>
    <n v="4"/>
    <n v="8.5"/>
    <n v="34"/>
  </r>
  <r>
    <x v="0"/>
    <x v="32"/>
    <s v="Clothing, Pant, Dress, Girls, M, Tan"/>
    <n v="5"/>
    <n v="8.5"/>
    <n v="42.5"/>
  </r>
  <r>
    <x v="0"/>
    <x v="33"/>
    <s v="Clothing, Pant, Dress, Girls, L, Black"/>
    <n v="3"/>
    <n v="10"/>
    <n v="30"/>
  </r>
  <r>
    <x v="0"/>
    <x v="34"/>
    <s v="Clothing, Pant, Dress, Girls, L, Brown"/>
    <n v="5"/>
    <n v="10"/>
    <n v="50"/>
  </r>
  <r>
    <x v="0"/>
    <x v="35"/>
    <s v="Clothing, Pant, Dress, Girls, L, Tan"/>
    <n v="4"/>
    <n v="10"/>
    <n v="40"/>
  </r>
  <r>
    <x v="0"/>
    <x v="36"/>
    <s v="Clothing, Pant, Casual, Mens, S, Green"/>
    <n v="4"/>
    <n v="17.5"/>
    <n v="70"/>
  </r>
  <r>
    <x v="0"/>
    <x v="37"/>
    <s v="Clothing, Pant, Casual, Mens, S, Blue"/>
    <n v="4"/>
    <n v="17.5"/>
    <n v="70"/>
  </r>
  <r>
    <x v="0"/>
    <x v="38"/>
    <s v="Clothing, Pant, Casual, Mens, S, White"/>
    <n v="4"/>
    <n v="17.5"/>
    <n v="70"/>
  </r>
  <r>
    <x v="0"/>
    <x v="39"/>
    <s v="Clothing, Pant, Casual, Mens, M, Green"/>
    <n v="6"/>
    <n v="22"/>
    <n v="132"/>
  </r>
  <r>
    <x v="0"/>
    <x v="40"/>
    <s v="Clothing, Pant, Casual, Mens, M, Blue"/>
    <n v="5"/>
    <n v="22"/>
    <n v="110"/>
  </r>
  <r>
    <x v="0"/>
    <x v="41"/>
    <s v="Clothing, Pant, Casual, Mens, M, White"/>
    <n v="4"/>
    <n v="22"/>
    <n v="88"/>
  </r>
  <r>
    <x v="0"/>
    <x v="42"/>
    <s v="Clothing, Pant, Casual, Mens, L, Green"/>
    <n v="4"/>
    <n v="28"/>
    <n v="112"/>
  </r>
  <r>
    <x v="0"/>
    <x v="43"/>
    <s v="Clothing, Pant, Casual, Mens, L, Blue"/>
    <n v="4"/>
    <n v="28"/>
    <n v="112"/>
  </r>
  <r>
    <x v="0"/>
    <x v="44"/>
    <s v="Clothing, Pant, Casual, Mens, L, White"/>
    <n v="4"/>
    <n v="28"/>
    <n v="112"/>
  </r>
  <r>
    <x v="0"/>
    <x v="45"/>
    <s v="Clothing, Pant, Casual, Womens, S, Green"/>
    <n v="3"/>
    <n v="17.5"/>
    <n v="52.5"/>
  </r>
  <r>
    <x v="0"/>
    <x v="46"/>
    <s v="Clothing, Pant, Casual, Womens, S, Blue"/>
    <n v="4"/>
    <n v="17.5"/>
    <n v="70"/>
  </r>
  <r>
    <x v="0"/>
    <x v="47"/>
    <s v="Clothing, Pant, Casual, Womens, S, White"/>
    <n v="3"/>
    <n v="17.5"/>
    <n v="52.5"/>
  </r>
  <r>
    <x v="0"/>
    <x v="48"/>
    <s v="Clothing, Pant, Casual, Womens, M, Green"/>
    <n v="2"/>
    <n v="22"/>
    <n v="44"/>
  </r>
  <r>
    <x v="0"/>
    <x v="49"/>
    <s v="Clothing, Pant, Casual, Womens, M, Blue"/>
    <n v="3"/>
    <n v="22"/>
    <n v="66"/>
  </r>
  <r>
    <x v="0"/>
    <x v="50"/>
    <s v="Clothing, Pant, Casual, Womens, M, White"/>
    <n v="3"/>
    <n v="22"/>
    <n v="66"/>
  </r>
  <r>
    <x v="0"/>
    <x v="51"/>
    <s v="Clothing, Pant, Casual, Womens, L, Green"/>
    <n v="4"/>
    <n v="28"/>
    <n v="112"/>
  </r>
  <r>
    <x v="0"/>
    <x v="52"/>
    <s v="Clothing, Pant, Casual, Womens, L, Blue"/>
    <n v="3"/>
    <n v="28"/>
    <n v="84"/>
  </r>
  <r>
    <x v="0"/>
    <x v="53"/>
    <s v="Clothing, Pant, Casual, Womens, L, White"/>
    <n v="4"/>
    <n v="28"/>
    <n v="112"/>
  </r>
  <r>
    <x v="0"/>
    <x v="54"/>
    <s v="Clothing, Pant, Casual, Boys, S, Green"/>
    <n v="5"/>
    <n v="10"/>
    <n v="50"/>
  </r>
  <r>
    <x v="0"/>
    <x v="55"/>
    <s v="Clothing, Pant, Casual, Boys, S, Blue"/>
    <n v="5"/>
    <n v="10"/>
    <n v="50"/>
  </r>
  <r>
    <x v="0"/>
    <x v="56"/>
    <s v="Clothing, Pant, Casual, Boys, S, White"/>
    <n v="3"/>
    <n v="10"/>
    <n v="30"/>
  </r>
  <r>
    <x v="0"/>
    <x v="57"/>
    <s v="Clothing, Pant, Casual, Boys, M, Green"/>
    <n v="4"/>
    <n v="14.5"/>
    <n v="58"/>
  </r>
  <r>
    <x v="0"/>
    <x v="58"/>
    <s v="Clothing, Pant, Casual, Boys, M, Blue"/>
    <n v="3"/>
    <n v="14.5"/>
    <n v="43.5"/>
  </r>
  <r>
    <x v="0"/>
    <x v="59"/>
    <s v="Clothing, Pant, Casual, Boys, M, White"/>
    <n v="3"/>
    <n v="14.5"/>
    <n v="43.5"/>
  </r>
  <r>
    <x v="0"/>
    <x v="60"/>
    <s v="Clothing, Pant, Casual, Boys, L, Green"/>
    <n v="3"/>
    <n v="19"/>
    <n v="57"/>
  </r>
  <r>
    <x v="0"/>
    <x v="61"/>
    <s v="Clothing, Pant, Casual, Boys, L, Blue"/>
    <n v="3"/>
    <n v="19"/>
    <n v="57"/>
  </r>
  <r>
    <x v="0"/>
    <x v="62"/>
    <s v="Clothing, Pant, Casual, Boys, L, White"/>
    <n v="3"/>
    <n v="19"/>
    <n v="57"/>
  </r>
  <r>
    <x v="0"/>
    <x v="63"/>
    <s v="Clothing, Pant, Casual, Girls, S, Green"/>
    <n v="4"/>
    <n v="10"/>
    <n v="40"/>
  </r>
  <r>
    <x v="0"/>
    <x v="64"/>
    <s v="Clothing, Pant, Casual, Girls, S, Blue"/>
    <n v="4"/>
    <n v="10"/>
    <n v="40"/>
  </r>
  <r>
    <x v="0"/>
    <x v="65"/>
    <s v="Clothing, Pant, Casual, Girls, S, White"/>
    <n v="4"/>
    <n v="10"/>
    <n v="40"/>
  </r>
  <r>
    <x v="0"/>
    <x v="66"/>
    <s v="Clothing, Pant, Casual, Girls, M, Green"/>
    <n v="4"/>
    <n v="14.5"/>
    <n v="58"/>
  </r>
  <r>
    <x v="0"/>
    <x v="67"/>
    <s v="Clothing, Pant, Casual, Girls, M, Blue"/>
    <n v="5"/>
    <n v="14.5"/>
    <n v="72.5"/>
  </r>
  <r>
    <x v="0"/>
    <x v="68"/>
    <s v="Clothing, Pant, Casual, Girls, M, White"/>
    <n v="2"/>
    <n v="14.5"/>
    <n v="29"/>
  </r>
  <r>
    <x v="0"/>
    <x v="69"/>
    <s v="Clothing, Pant, Casual, Girls, L, Green"/>
    <n v="5"/>
    <n v="19"/>
    <n v="95"/>
  </r>
  <r>
    <x v="0"/>
    <x v="70"/>
    <s v="Clothing, Pant, Casual, Girls, L, Blue"/>
    <n v="4"/>
    <n v="19"/>
    <n v="76"/>
  </r>
  <r>
    <x v="0"/>
    <x v="71"/>
    <s v="Clothing, Pant, Casual, Girls, L, White"/>
    <n v="3"/>
    <n v="19"/>
    <n v="57"/>
  </r>
  <r>
    <x v="0"/>
    <x v="72"/>
    <s v="Clothing, Skirt, Flare, Womens, S, Blue"/>
    <n v="4"/>
    <n v="25"/>
    <n v="100"/>
  </r>
  <r>
    <x v="0"/>
    <x v="73"/>
    <s v="Clothing, Skirt, Flare, Womens, S, Yellow"/>
    <n v="4"/>
    <n v="25"/>
    <n v="100"/>
  </r>
  <r>
    <x v="0"/>
    <x v="74"/>
    <s v="Clothing, Skirt, Flare, Womens, S, Pink"/>
    <n v="4"/>
    <n v="25"/>
    <n v="100"/>
  </r>
  <r>
    <x v="0"/>
    <x v="75"/>
    <s v="Clothing, Skirt, Flare, Womens, M, Blue"/>
    <n v="6"/>
    <n v="29.5"/>
    <n v="177"/>
  </r>
  <r>
    <x v="0"/>
    <x v="76"/>
    <s v="Clothing, Skirt, Flare, Womens, M, Yellow"/>
    <n v="3"/>
    <n v="29.5"/>
    <n v="88.5"/>
  </r>
  <r>
    <x v="0"/>
    <x v="77"/>
    <s v="Clothing, Skirt, Flare, Womens, M, Pink"/>
    <n v="6"/>
    <n v="29.5"/>
    <n v="177"/>
  </r>
  <r>
    <x v="0"/>
    <x v="78"/>
    <s v="Clothing, Skirt, Flare, Womens, L, Blue"/>
    <n v="4"/>
    <n v="34"/>
    <n v="136"/>
  </r>
  <r>
    <x v="0"/>
    <x v="79"/>
    <s v="Clothing, Skirt, Flare, Womens, L, Yellow"/>
    <n v="4"/>
    <n v="34"/>
    <n v="136"/>
  </r>
  <r>
    <x v="0"/>
    <x v="80"/>
    <s v="Clothing, Skirt, Flare, Womens, L, Pink"/>
    <n v="3"/>
    <n v="34"/>
    <n v="102"/>
  </r>
  <r>
    <x v="0"/>
    <x v="81"/>
    <s v="Clothing, Skirt &amp; Top Set, Playtime, Girls, S, Flowered"/>
    <n v="4"/>
    <n v="10"/>
    <n v="40"/>
  </r>
  <r>
    <x v="0"/>
    <x v="82"/>
    <s v="Clothing, Skirt &amp; Top Set, Playtime, Girls, S, Butterflies"/>
    <n v="5"/>
    <n v="10"/>
    <n v="50"/>
  </r>
  <r>
    <x v="0"/>
    <x v="83"/>
    <s v="Clothing, Skirt &amp; Top Set, Playtime, Girls, S, Animals"/>
    <n v="6"/>
    <n v="10"/>
    <n v="60"/>
  </r>
  <r>
    <x v="0"/>
    <x v="84"/>
    <s v="Clothing, Skirt &amp; Top Set, Playtime, Girls, M, Flowered"/>
    <n v="4"/>
    <n v="11.5"/>
    <n v="46"/>
  </r>
  <r>
    <x v="0"/>
    <x v="85"/>
    <s v="Clothing, Skirt &amp; Top Set, Playtime, Girls, M, Butterflies"/>
    <n v="6"/>
    <n v="11.5"/>
    <n v="69"/>
  </r>
  <r>
    <x v="0"/>
    <x v="86"/>
    <s v="Clothing, Skirt &amp; Top Set, Playtime, Girls, M, Animals"/>
    <n v="5"/>
    <n v="11.5"/>
    <n v="57.5"/>
  </r>
  <r>
    <x v="0"/>
    <x v="87"/>
    <s v="Clothing, Skirt &amp; Top Set, Playtime, Girls, L, Flowered"/>
    <n v="3"/>
    <n v="13"/>
    <n v="39"/>
  </r>
  <r>
    <x v="0"/>
    <x v="88"/>
    <s v="Clothing, Skirt &amp; Top Set, Playtime, Girls, L, Butterflies"/>
    <n v="4"/>
    <n v="13"/>
    <n v="52"/>
  </r>
  <r>
    <x v="0"/>
    <x v="89"/>
    <s v="Clothing, Skirt &amp; Top Set, Playtime, Girls, L, Animals"/>
    <n v="4"/>
    <n v="13"/>
    <n v="52"/>
  </r>
  <r>
    <x v="0"/>
    <x v="90"/>
    <s v="Footwear, Shoes, SlipOns, Mens, S, Black"/>
    <n v="3"/>
    <n v="2.5"/>
    <n v="7.5"/>
  </r>
  <r>
    <x v="0"/>
    <x v="91"/>
    <s v="Footwear, Shoes, SlipOns, Mens, S, Red"/>
    <n v="4"/>
    <n v="2.5"/>
    <n v="10"/>
  </r>
  <r>
    <x v="0"/>
    <x v="92"/>
    <s v="Footwear, Shoes, SlipOns, Mens, S, White"/>
    <n v="3"/>
    <n v="2.5"/>
    <n v="7.5"/>
  </r>
  <r>
    <x v="0"/>
    <x v="93"/>
    <s v="Footwear, Shoes, SlipOns, Mens, M, Black"/>
    <n v="4"/>
    <n v="5.5"/>
    <n v="22"/>
  </r>
  <r>
    <x v="0"/>
    <x v="94"/>
    <s v="Footwear, Shoes, SlipOns, Mens, M, Red"/>
    <n v="4"/>
    <n v="5.5"/>
    <n v="22"/>
  </r>
  <r>
    <x v="0"/>
    <x v="95"/>
    <s v="Footwear, Shoes, SlipOns, Mens, M, White"/>
    <n v="5"/>
    <n v="5.5"/>
    <n v="27.5"/>
  </r>
  <r>
    <x v="0"/>
    <x v="96"/>
    <s v="Footwear, Shoes, SlipOns, Mens, L, Black"/>
    <n v="3"/>
    <n v="8.5"/>
    <n v="25.5"/>
  </r>
  <r>
    <x v="0"/>
    <x v="97"/>
    <s v="Footwear, Shoes, SlipOns, Mens, L, Red"/>
    <n v="3"/>
    <n v="8.5"/>
    <n v="25.5"/>
  </r>
  <r>
    <x v="0"/>
    <x v="98"/>
    <s v="Footwear, Shoes, SlipOns, Mens, L, White"/>
    <n v="4"/>
    <n v="8.5"/>
    <n v="34"/>
  </r>
  <r>
    <x v="0"/>
    <x v="99"/>
    <s v="Footwear, Shoes, SlipOns, Womens, S, Black"/>
    <n v="3"/>
    <n v="2.5"/>
    <n v="7.5"/>
  </r>
  <r>
    <x v="0"/>
    <x v="100"/>
    <s v="Footwear, Shoes, SlipOns, Womens, S, Red"/>
    <n v="4"/>
    <n v="2.5"/>
    <n v="10"/>
  </r>
  <r>
    <x v="0"/>
    <x v="101"/>
    <s v="Footwear, Shoes, SlipOns, Womens, S, White"/>
    <n v="3"/>
    <n v="2.5"/>
    <n v="7.5"/>
  </r>
  <r>
    <x v="0"/>
    <x v="102"/>
    <s v="Footwear, Shoes, SlipOns, Womens, M, Black"/>
    <n v="4"/>
    <n v="5.5"/>
    <n v="22"/>
  </r>
  <r>
    <x v="0"/>
    <x v="103"/>
    <s v="Footwear, Shoes, SlipOns, Womens, M, Red"/>
    <n v="4"/>
    <n v="5.5"/>
    <n v="22"/>
  </r>
  <r>
    <x v="0"/>
    <x v="104"/>
    <s v="Footwear, Shoes, SlipOns, Womens, M, White"/>
    <n v="4"/>
    <n v="5.5"/>
    <n v="22"/>
  </r>
  <r>
    <x v="0"/>
    <x v="105"/>
    <s v="Footwear, Shoes, SlipOns, Womens, L, Black"/>
    <n v="4"/>
    <n v="8.5"/>
    <n v="34"/>
  </r>
  <r>
    <x v="0"/>
    <x v="106"/>
    <s v="Footwear, Shoes, SlipOns, Womens, L, Red"/>
    <n v="6"/>
    <n v="8.5"/>
    <n v="51"/>
  </r>
  <r>
    <x v="0"/>
    <x v="107"/>
    <s v="Footwear, Shoes, SlipOns, Womens, L, White"/>
    <n v="3"/>
    <n v="8.5"/>
    <n v="25.5"/>
  </r>
  <r>
    <x v="0"/>
    <x v="108"/>
    <s v="Footwear, Shoes, SlipOns, Boys, S, Black"/>
    <n v="5"/>
    <n v="4.5"/>
    <n v="22.5"/>
  </r>
  <r>
    <x v="0"/>
    <x v="109"/>
    <s v="Footwear, Shoes, SlipOns, Boys, S, Red"/>
    <n v="4"/>
    <n v="4.5"/>
    <n v="18"/>
  </r>
  <r>
    <x v="0"/>
    <x v="110"/>
    <s v="Footwear, Shoes, SlipOns, Boys, S, White"/>
    <n v="4"/>
    <n v="4.5"/>
    <n v="18"/>
  </r>
  <r>
    <x v="0"/>
    <x v="111"/>
    <s v="Footwear, Shoes, SlipOns, Boys, M, Black"/>
    <n v="4"/>
    <n v="2.5"/>
    <n v="10"/>
  </r>
  <r>
    <x v="0"/>
    <x v="112"/>
    <s v="Footwear, Shoes, SlipOns, Boys, M, Red"/>
    <n v="5"/>
    <n v="2.5"/>
    <n v="12.5"/>
  </r>
  <r>
    <x v="0"/>
    <x v="113"/>
    <s v="Footwear, Shoes, SlipOns, Boys, M, White"/>
    <n v="4"/>
    <n v="2.5"/>
    <n v="10"/>
  </r>
  <r>
    <x v="0"/>
    <x v="114"/>
    <s v="Footwear, Shoes, SlipOns, Boys, L, Black"/>
    <n v="5"/>
    <n v="5.5"/>
    <n v="27.5"/>
  </r>
  <r>
    <x v="0"/>
    <x v="115"/>
    <s v="Footwear, Shoes, SlipOns, Boys, L, Red"/>
    <n v="3"/>
    <n v="5.5"/>
    <n v="16.5"/>
  </r>
  <r>
    <x v="0"/>
    <x v="116"/>
    <s v="Footwear, Shoes, SlipOns, Boys, L, White"/>
    <n v="4"/>
    <n v="5.5"/>
    <n v="22"/>
  </r>
  <r>
    <x v="0"/>
    <x v="117"/>
    <s v="Footwear, Shoes, SlipOns, Girls, S, Black"/>
    <n v="3"/>
    <n v="4.5"/>
    <n v="13.5"/>
  </r>
  <r>
    <x v="0"/>
    <x v="118"/>
    <s v="Footwear, Shoes, SlipOns, Girls, S, Red"/>
    <n v="3"/>
    <n v="4.5"/>
    <n v="13.5"/>
  </r>
  <r>
    <x v="0"/>
    <x v="119"/>
    <s v="Footwear, Shoes, SlipOns, Girls, S, White"/>
    <n v="5"/>
    <n v="4.5"/>
    <n v="22.5"/>
  </r>
  <r>
    <x v="0"/>
    <x v="120"/>
    <s v="Footwear, Shoes, SlipOns, Girls, M, Black"/>
    <n v="6"/>
    <n v="2.5"/>
    <n v="15"/>
  </r>
  <r>
    <x v="0"/>
    <x v="121"/>
    <s v="Footwear, Shoes, SlipOns, Girls, M, Red"/>
    <n v="4"/>
    <n v="2.5"/>
    <n v="10"/>
  </r>
  <r>
    <x v="0"/>
    <x v="122"/>
    <s v="Footwear, Shoes, SlipOns, Girls, M, White"/>
    <n v="3"/>
    <n v="2.5"/>
    <n v="7.5"/>
  </r>
  <r>
    <x v="0"/>
    <x v="123"/>
    <s v="Footwear, Shoes, SlipOns, Girls, L, Black"/>
    <n v="3"/>
    <n v="5.5"/>
    <n v="16.5"/>
  </r>
  <r>
    <x v="0"/>
    <x v="124"/>
    <s v="Footwear, Shoes, SlipOns, Girls, L, Red"/>
    <n v="4"/>
    <n v="5.5"/>
    <n v="22"/>
  </r>
  <r>
    <x v="0"/>
    <x v="125"/>
    <s v="Footwear, Shoes, SlipOns, Girls, L, White"/>
    <n v="4"/>
    <n v="5.5"/>
    <n v="22"/>
  </r>
  <r>
    <x v="0"/>
    <x v="126"/>
    <s v="Accessories, Tie Clip, , Mens, One Size, Gold"/>
    <n v="3"/>
    <n v="2.5"/>
    <n v="7.5"/>
  </r>
  <r>
    <x v="0"/>
    <x v="127"/>
    <s v="Accessories, Tie Clip, , Mens, One Size, Silver"/>
    <n v="3"/>
    <n v="2.5"/>
    <n v="7.5"/>
  </r>
  <r>
    <x v="0"/>
    <x v="128"/>
    <s v="Accessories, Cuff Links, , Mens, One Size, Gold"/>
    <n v="5"/>
    <n v="2.5"/>
    <n v="12.5"/>
  </r>
  <r>
    <x v="0"/>
    <x v="129"/>
    <s v="Accessories, Cuff Links, , Mens, One Size, Silver"/>
    <n v="4"/>
    <n v="2.5"/>
    <n v="10"/>
  </r>
  <r>
    <x v="0"/>
    <x v="130"/>
    <s v="Accessories, Hair Accessories, Ponytail Ties, Women, Women, Assorted Set"/>
    <n v="3"/>
    <n v="4.5"/>
    <n v="13.5"/>
  </r>
  <r>
    <x v="0"/>
    <x v="131"/>
    <s v="Accessories, Hair Accessories, Headbands, Women, Women, Assorted Set"/>
    <n v="6"/>
    <n v="4.5"/>
    <n v="27"/>
  </r>
  <r>
    <x v="0"/>
    <x v="132"/>
    <s v="Accessories, Hair Accessories, Ponytail Ties, Girls, Girls, Assorted Set"/>
    <n v="7"/>
    <n v="4.5"/>
    <n v="31.5"/>
  </r>
  <r>
    <x v="0"/>
    <x v="133"/>
    <s v="Accessories, Hair Accessories, Headbands, Girls, Girls, Assorted Set"/>
    <n v="3"/>
    <n v="4.5"/>
    <n v="13.5"/>
  </r>
  <r>
    <x v="0"/>
    <x v="134"/>
    <s v="Accessories, Jewelry, Necklace, Women, 18&quot;, Gold"/>
    <n v="6"/>
    <n v="17.5"/>
    <n v="105"/>
  </r>
  <r>
    <x v="0"/>
    <x v="135"/>
    <s v="Accessories, Jewelry, Necklace, Women, 18&quot;, Silver"/>
    <n v="3"/>
    <n v="17.5"/>
    <n v="52.5"/>
  </r>
  <r>
    <x v="0"/>
    <x v="136"/>
    <s v="Accessories, Jewelry, Necklace, Girls, 10&quot;, Gold"/>
    <n v="6"/>
    <n v="14.5"/>
    <n v="87"/>
  </r>
  <r>
    <x v="0"/>
    <x v="137"/>
    <s v="Accessories, Jewelry, Necklace, Girls, 10&quot;, Silver"/>
    <n v="4"/>
    <n v="14.5"/>
    <n v="58"/>
  </r>
  <r>
    <x v="0"/>
    <x v="138"/>
    <s v="Accessories, Jewelry, Bracelet, Women, 8&quot;, Gold"/>
    <n v="4"/>
    <n v="4"/>
    <n v="16"/>
  </r>
  <r>
    <x v="0"/>
    <x v="139"/>
    <s v="Accessories, Jewelry, Bracelet, Women, 8&quot;, Silver"/>
    <n v="4"/>
    <n v="4"/>
    <n v="16"/>
  </r>
  <r>
    <x v="0"/>
    <x v="140"/>
    <s v="Accessories, Jewelry, Bracelet, Girls, 5&quot;, Gold"/>
    <n v="3"/>
    <n v="4.5"/>
    <n v="13.5"/>
  </r>
  <r>
    <x v="0"/>
    <x v="141"/>
    <s v="Accessories, Jewelry, Bracelet, Girls, 5&quot;, Silver"/>
    <n v="4"/>
    <n v="4.5"/>
    <n v="18"/>
  </r>
  <r>
    <x v="0"/>
    <x v="142"/>
    <s v="Hats, Sun hat, Eyelet, Women, Women, White"/>
    <n v="4"/>
    <n v="5.5"/>
    <n v="22"/>
  </r>
  <r>
    <x v="0"/>
    <x v="143"/>
    <s v="Hats, Sun hat, Eyelet, Women, Women, Blue"/>
    <n v="4"/>
    <n v="5.5"/>
    <n v="22"/>
  </r>
  <r>
    <x v="0"/>
    <x v="144"/>
    <s v="Hats, Sun hat, Eyelet, Girls, Girls, White"/>
    <n v="3"/>
    <n v="4"/>
    <n v="12"/>
  </r>
  <r>
    <x v="0"/>
    <x v="145"/>
    <s v="Hats, Sun hat, Eyelet, Girls, Girls, Blue"/>
    <n v="6"/>
    <n v="4"/>
    <n v="24"/>
  </r>
  <r>
    <x v="0"/>
    <x v="146"/>
    <s v="Hats, Ball cap, Cotton, Mens, Mens, Blue"/>
    <n v="3"/>
    <n v="2.5"/>
    <n v="7.5"/>
  </r>
  <r>
    <x v="0"/>
    <x v="147"/>
    <s v="Hats, Ball cap, Cotton, Mens, Mens, Green"/>
    <n v="4"/>
    <n v="2.5"/>
    <n v="10"/>
  </r>
  <r>
    <x v="0"/>
    <x v="148"/>
    <s v="Hats, Ball cap, Cotton, Mens, Mens, Red"/>
    <n v="3"/>
    <n v="2.5"/>
    <n v="7.5"/>
  </r>
  <r>
    <x v="0"/>
    <x v="149"/>
    <s v="Hats, Ball cap, Cotton, Womens, Womens, Blue"/>
    <n v="3"/>
    <n v="2.5"/>
    <n v="7.5"/>
  </r>
  <r>
    <x v="0"/>
    <x v="150"/>
    <s v="Hats, Ball cap, Cotton, Womens, Womens, Green"/>
    <n v="4"/>
    <n v="2.5"/>
    <n v="10"/>
  </r>
  <r>
    <x v="0"/>
    <x v="151"/>
    <s v="Hats, Ball cap, Cotton, Womens, Womens, Red"/>
    <n v="3"/>
    <n v="2.5"/>
    <n v="7.5"/>
  </r>
  <r>
    <x v="0"/>
    <x v="152"/>
    <s v="Hats, Ball cap, Cotton, Kids, Kids, Blue"/>
    <n v="5"/>
    <n v="2.5"/>
    <n v="12.5"/>
  </r>
  <r>
    <x v="0"/>
    <x v="153"/>
    <s v="Hats, Ball cap, Cotton, Kids, Kids, Green"/>
    <n v="4"/>
    <n v="2.5"/>
    <n v="10"/>
  </r>
  <r>
    <x v="0"/>
    <x v="154"/>
    <s v="Hats, Ball cap, Cotton, Kids, Kids, Red"/>
    <n v="3"/>
    <n v="2.5"/>
    <n v="7.5"/>
  </r>
  <r>
    <x v="1"/>
    <x v="0"/>
    <s v="Clothing, Pant, Dress, Mens, S, Black"/>
    <n v="1"/>
    <n v="10"/>
    <n v="10"/>
  </r>
  <r>
    <x v="1"/>
    <x v="1"/>
    <s v="Clothing, Pant, Dress, Mens, S, Brown"/>
    <n v="4"/>
    <n v="10"/>
    <n v="40"/>
  </r>
  <r>
    <x v="1"/>
    <x v="2"/>
    <s v="Clothing, Pant, Dress, Mens, S, Tan"/>
    <n v="2"/>
    <n v="10"/>
    <n v="20"/>
  </r>
  <r>
    <x v="1"/>
    <x v="3"/>
    <s v="Clothing, Pant, Dress, Mens, M, Black"/>
    <n v="5"/>
    <n v="13"/>
    <n v="65"/>
  </r>
  <r>
    <x v="1"/>
    <x v="4"/>
    <s v="Clothing, Pant, Dress, Mens, M, Brown"/>
    <n v="4"/>
    <n v="13"/>
    <n v="52"/>
  </r>
  <r>
    <x v="1"/>
    <x v="5"/>
    <s v="Clothing, Pant, Dress, Mens, M, Tan"/>
    <n v="3"/>
    <n v="13"/>
    <n v="39"/>
  </r>
  <r>
    <x v="1"/>
    <x v="6"/>
    <s v="Clothing, Pant, Dress, Mens, L, Black"/>
    <n v="2"/>
    <n v="16"/>
    <n v="32"/>
  </r>
  <r>
    <x v="1"/>
    <x v="7"/>
    <s v="Clothing, Pant, Dress, Mens, L, Brown"/>
    <n v="3"/>
    <n v="16"/>
    <n v="48"/>
  </r>
  <r>
    <x v="1"/>
    <x v="8"/>
    <s v="Clothing, Pant, Dress, Mens, L, Tan"/>
    <n v="2"/>
    <n v="16"/>
    <n v="32"/>
  </r>
  <r>
    <x v="1"/>
    <x v="9"/>
    <s v="Clothing, Pant, Dress, Womens, S, Black"/>
    <n v="1"/>
    <n v="10"/>
    <n v="10"/>
  </r>
  <r>
    <x v="1"/>
    <x v="10"/>
    <s v="Clothing, Pant, Dress, Womens, S, Brown"/>
    <n v="5"/>
    <n v="10"/>
    <n v="50"/>
  </r>
  <r>
    <x v="1"/>
    <x v="11"/>
    <s v="Clothing, Pant, Dress, Womens, S, Tan"/>
    <n v="5"/>
    <n v="10"/>
    <n v="50"/>
  </r>
  <r>
    <x v="1"/>
    <x v="12"/>
    <s v="Clothing, Pant, Dress, Womens, M, Black"/>
    <n v="3"/>
    <n v="13"/>
    <n v="39"/>
  </r>
  <r>
    <x v="1"/>
    <x v="13"/>
    <s v="Clothing, Pant, Dress, Womens, M, Brown"/>
    <n v="3"/>
    <n v="13"/>
    <n v="39"/>
  </r>
  <r>
    <x v="1"/>
    <x v="14"/>
    <s v="Clothing, Pant, Dress, Womens, M, Tan"/>
    <n v="2"/>
    <n v="13"/>
    <n v="26"/>
  </r>
  <r>
    <x v="1"/>
    <x v="15"/>
    <s v="Clothing, Pant, Dress, Womens, L, Black"/>
    <n v="5"/>
    <n v="16"/>
    <n v="80"/>
  </r>
  <r>
    <x v="1"/>
    <x v="16"/>
    <s v="Clothing, Pant, Dress, Womens, L, Brown"/>
    <n v="2"/>
    <n v="16"/>
    <n v="32"/>
  </r>
  <r>
    <x v="1"/>
    <x v="17"/>
    <s v="Clothing, Pant, Dress, Womens, L, Tan"/>
    <n v="1"/>
    <n v="16"/>
    <n v="16"/>
  </r>
  <r>
    <x v="1"/>
    <x v="18"/>
    <s v="Clothing, Pant, Dress, Boys, S, Black"/>
    <n v="4"/>
    <n v="7"/>
    <n v="28"/>
  </r>
  <r>
    <x v="1"/>
    <x v="19"/>
    <s v="Clothing, Pant, Dress, Boys, S, Brown"/>
    <n v="4"/>
    <n v="7"/>
    <n v="28"/>
  </r>
  <r>
    <x v="1"/>
    <x v="20"/>
    <s v="Clothing, Pant, Dress, Boys, S, Tan"/>
    <n v="2"/>
    <n v="7"/>
    <n v="14"/>
  </r>
  <r>
    <x v="1"/>
    <x v="21"/>
    <s v="Clothing, Pant, Dress, Boys, M, Black"/>
    <n v="5"/>
    <n v="8.5"/>
    <n v="42.5"/>
  </r>
  <r>
    <x v="1"/>
    <x v="22"/>
    <s v="Clothing, Pant, Dress, Boys, M, Brown"/>
    <n v="2"/>
    <n v="8.5"/>
    <n v="17"/>
  </r>
  <r>
    <x v="1"/>
    <x v="23"/>
    <s v="Clothing, Pant, Dress, Boys, M, Tan"/>
    <n v="1"/>
    <n v="8.5"/>
    <n v="8.5"/>
  </r>
  <r>
    <x v="1"/>
    <x v="24"/>
    <s v="Clothing, Pant, Dress, Boys, L, Black"/>
    <n v="5"/>
    <n v="10"/>
    <n v="50"/>
  </r>
  <r>
    <x v="1"/>
    <x v="25"/>
    <s v="Clothing, Pant, Dress, Boys, L, Brown"/>
    <n v="5"/>
    <n v="10"/>
    <n v="50"/>
  </r>
  <r>
    <x v="1"/>
    <x v="26"/>
    <s v="Clothing, Pant, Dress, Boys, L, Tan"/>
    <n v="4"/>
    <n v="10"/>
    <n v="40"/>
  </r>
  <r>
    <x v="1"/>
    <x v="27"/>
    <s v="Clothing, Pant, Dress, Girls, S, Black"/>
    <n v="3"/>
    <n v="7"/>
    <n v="21"/>
  </r>
  <r>
    <x v="1"/>
    <x v="28"/>
    <s v="Clothing, Pant, Dress, Girls, S, Brown"/>
    <n v="4"/>
    <n v="7"/>
    <n v="28"/>
  </r>
  <r>
    <x v="1"/>
    <x v="29"/>
    <s v="Clothing, Pant, Dress, Girls, S, Tan"/>
    <n v="5"/>
    <n v="7"/>
    <n v="35"/>
  </r>
  <r>
    <x v="1"/>
    <x v="30"/>
    <s v="Clothing, Pant, Dress, Girls, M, Black"/>
    <n v="3"/>
    <n v="8.5"/>
    <n v="25.5"/>
  </r>
  <r>
    <x v="1"/>
    <x v="31"/>
    <s v="Clothing, Pant, Dress, Girls, M, Brown"/>
    <n v="4"/>
    <n v="8.5"/>
    <n v="34"/>
  </r>
  <r>
    <x v="1"/>
    <x v="32"/>
    <s v="Clothing, Pant, Dress, Girls, M, Tan"/>
    <n v="5"/>
    <n v="8.5"/>
    <n v="42.5"/>
  </r>
  <r>
    <x v="1"/>
    <x v="33"/>
    <s v="Clothing, Pant, Dress, Girls, L, Black"/>
    <n v="5"/>
    <n v="10"/>
    <n v="50"/>
  </r>
  <r>
    <x v="1"/>
    <x v="34"/>
    <s v="Clothing, Pant, Dress, Girls, L, Brown"/>
    <n v="5"/>
    <n v="10"/>
    <n v="50"/>
  </r>
  <r>
    <x v="1"/>
    <x v="35"/>
    <s v="Clothing, Pant, Dress, Girls, L, Tan"/>
    <n v="2"/>
    <n v="10"/>
    <n v="20"/>
  </r>
  <r>
    <x v="1"/>
    <x v="36"/>
    <s v="Clothing, Pant, Casual, Mens, S, Green"/>
    <n v="1"/>
    <n v="17.5"/>
    <n v="17.5"/>
  </r>
  <r>
    <x v="1"/>
    <x v="37"/>
    <s v="Clothing, Pant, Casual, Mens, S, Blue"/>
    <n v="3"/>
    <n v="17.5"/>
    <n v="52.5"/>
  </r>
  <r>
    <x v="1"/>
    <x v="38"/>
    <s v="Clothing, Pant, Casual, Mens, S, White"/>
    <n v="3"/>
    <n v="17.5"/>
    <n v="52.5"/>
  </r>
  <r>
    <x v="1"/>
    <x v="39"/>
    <s v="Clothing, Pant, Casual, Mens, M, Green"/>
    <n v="5"/>
    <n v="22"/>
    <n v="110"/>
  </r>
  <r>
    <x v="1"/>
    <x v="40"/>
    <s v="Clothing, Pant, Casual, Mens, M, Blue"/>
    <n v="5"/>
    <n v="22"/>
    <n v="110"/>
  </r>
  <r>
    <x v="1"/>
    <x v="41"/>
    <s v="Clothing, Pant, Casual, Mens, M, White"/>
    <n v="4"/>
    <n v="22"/>
    <n v="88"/>
  </r>
  <r>
    <x v="1"/>
    <x v="42"/>
    <s v="Clothing, Pant, Casual, Mens, L, Green"/>
    <n v="4"/>
    <n v="28"/>
    <n v="112"/>
  </r>
  <r>
    <x v="1"/>
    <x v="43"/>
    <s v="Clothing, Pant, Casual, Mens, L, Blue"/>
    <n v="2"/>
    <n v="28"/>
    <n v="56"/>
  </r>
  <r>
    <x v="1"/>
    <x v="44"/>
    <s v="Clothing, Pant, Casual, Mens, L, White"/>
    <n v="2"/>
    <n v="28"/>
    <n v="56"/>
  </r>
  <r>
    <x v="1"/>
    <x v="45"/>
    <s v="Clothing, Pant, Casual, Womens, S, Green"/>
    <n v="2"/>
    <n v="17.5"/>
    <n v="35"/>
  </r>
  <r>
    <x v="1"/>
    <x v="46"/>
    <s v="Clothing, Pant, Casual, Womens, S, Blue"/>
    <n v="1"/>
    <n v="17.5"/>
    <n v="17.5"/>
  </r>
  <r>
    <x v="1"/>
    <x v="47"/>
    <s v="Clothing, Pant, Casual, Womens, S, White"/>
    <n v="1"/>
    <n v="17.5"/>
    <n v="17.5"/>
  </r>
  <r>
    <x v="1"/>
    <x v="48"/>
    <s v="Clothing, Pant, Casual, Womens, M, Green"/>
    <n v="1"/>
    <n v="22"/>
    <n v="22"/>
  </r>
  <r>
    <x v="1"/>
    <x v="49"/>
    <s v="Clothing, Pant, Casual, Womens, M, Blue"/>
    <n v="1"/>
    <n v="22"/>
    <n v="22"/>
  </r>
  <r>
    <x v="1"/>
    <x v="50"/>
    <s v="Clothing, Pant, Casual, Womens, M, White"/>
    <n v="1"/>
    <n v="22"/>
    <n v="22"/>
  </r>
  <r>
    <x v="1"/>
    <x v="51"/>
    <s v="Clothing, Pant, Casual, Womens, L, Green"/>
    <n v="1"/>
    <n v="28"/>
    <n v="28"/>
  </r>
  <r>
    <x v="1"/>
    <x v="52"/>
    <s v="Clothing, Pant, Casual, Womens, L, Blue"/>
    <n v="3"/>
    <n v="28"/>
    <n v="84"/>
  </r>
  <r>
    <x v="1"/>
    <x v="53"/>
    <s v="Clothing, Pant, Casual, Womens, L, White"/>
    <n v="2"/>
    <n v="28"/>
    <n v="56"/>
  </r>
  <r>
    <x v="1"/>
    <x v="54"/>
    <s v="Clothing, Pant, Casual, Boys, S, Green"/>
    <n v="3"/>
    <n v="10"/>
    <n v="30"/>
  </r>
  <r>
    <x v="1"/>
    <x v="55"/>
    <s v="Clothing, Pant, Casual, Boys, S, Blue"/>
    <n v="4"/>
    <n v="10"/>
    <n v="40"/>
  </r>
  <r>
    <x v="1"/>
    <x v="56"/>
    <s v="Clothing, Pant, Casual, Boys, S, White"/>
    <n v="2"/>
    <n v="10"/>
    <n v="20"/>
  </r>
  <r>
    <x v="1"/>
    <x v="57"/>
    <s v="Clothing, Pant, Casual, Boys, M, Green"/>
    <n v="5"/>
    <n v="14.5"/>
    <n v="72.5"/>
  </r>
  <r>
    <x v="1"/>
    <x v="58"/>
    <s v="Clothing, Pant, Casual, Boys, M, Blue"/>
    <n v="2"/>
    <n v="14.5"/>
    <n v="29"/>
  </r>
  <r>
    <x v="1"/>
    <x v="59"/>
    <s v="Clothing, Pant, Casual, Boys, M, White"/>
    <n v="1"/>
    <n v="14.5"/>
    <n v="14.5"/>
  </r>
  <r>
    <x v="1"/>
    <x v="60"/>
    <s v="Clothing, Pant, Casual, Boys, L, Green"/>
    <n v="3"/>
    <n v="19"/>
    <n v="57"/>
  </r>
  <r>
    <x v="1"/>
    <x v="61"/>
    <s v="Clothing, Pant, Casual, Boys, L, Blue"/>
    <n v="3"/>
    <n v="19"/>
    <n v="57"/>
  </r>
  <r>
    <x v="1"/>
    <x v="62"/>
    <s v="Clothing, Pant, Casual, Boys, L, White"/>
    <n v="3"/>
    <n v="19"/>
    <n v="57"/>
  </r>
  <r>
    <x v="1"/>
    <x v="63"/>
    <s v="Clothing, Pant, Casual, Girls, S, Green"/>
    <n v="2"/>
    <n v="10"/>
    <n v="20"/>
  </r>
  <r>
    <x v="1"/>
    <x v="64"/>
    <s v="Clothing, Pant, Casual, Girls, S, Blue"/>
    <n v="5"/>
    <n v="10"/>
    <n v="50"/>
  </r>
  <r>
    <x v="1"/>
    <x v="65"/>
    <s v="Clothing, Pant, Casual, Girls, S, White"/>
    <n v="2"/>
    <n v="10"/>
    <n v="20"/>
  </r>
  <r>
    <x v="1"/>
    <x v="66"/>
    <s v="Clothing, Pant, Casual, Girls, M, Green"/>
    <n v="5"/>
    <n v="14.5"/>
    <n v="72.5"/>
  </r>
  <r>
    <x v="1"/>
    <x v="67"/>
    <s v="Clothing, Pant, Casual, Girls, M, Blue"/>
    <n v="2"/>
    <n v="14.5"/>
    <n v="29"/>
  </r>
  <r>
    <x v="1"/>
    <x v="68"/>
    <s v="Clothing, Pant, Casual, Girls, M, White"/>
    <n v="2"/>
    <n v="14.5"/>
    <n v="29"/>
  </r>
  <r>
    <x v="1"/>
    <x v="69"/>
    <s v="Clothing, Pant, Casual, Girls, L, Green"/>
    <n v="5"/>
    <n v="19"/>
    <n v="95"/>
  </r>
  <r>
    <x v="1"/>
    <x v="70"/>
    <s v="Clothing, Pant, Casual, Girls, L, Blue"/>
    <n v="3"/>
    <n v="19"/>
    <n v="57"/>
  </r>
  <r>
    <x v="1"/>
    <x v="71"/>
    <s v="Clothing, Pant, Casual, Girls, L, White"/>
    <n v="3"/>
    <n v="19"/>
    <n v="57"/>
  </r>
  <r>
    <x v="1"/>
    <x v="72"/>
    <s v="Clothing, Skirt, Flare, Womens, S, Blue"/>
    <n v="2"/>
    <n v="25"/>
    <n v="50"/>
  </r>
  <r>
    <x v="1"/>
    <x v="73"/>
    <s v="Clothing, Skirt, Flare, Womens, S, Yellow"/>
    <n v="3"/>
    <n v="25"/>
    <n v="75"/>
  </r>
  <r>
    <x v="1"/>
    <x v="74"/>
    <s v="Clothing, Skirt, Flare, Womens, S, Pink"/>
    <n v="2"/>
    <n v="25"/>
    <n v="50"/>
  </r>
  <r>
    <x v="1"/>
    <x v="75"/>
    <s v="Clothing, Skirt, Flare, Womens, M, Blue"/>
    <n v="5"/>
    <n v="29.5"/>
    <n v="147.5"/>
  </r>
  <r>
    <x v="1"/>
    <x v="76"/>
    <s v="Clothing, Skirt, Flare, Womens, M, Yellow"/>
    <n v="5"/>
    <n v="29.5"/>
    <n v="147.5"/>
  </r>
  <r>
    <x v="1"/>
    <x v="77"/>
    <s v="Clothing, Skirt, Flare, Womens, M, Pink"/>
    <n v="4"/>
    <n v="29.5"/>
    <n v="118"/>
  </r>
  <r>
    <x v="1"/>
    <x v="78"/>
    <s v="Clothing, Skirt, Flare, Womens, L, Blue"/>
    <n v="3"/>
    <n v="34"/>
    <n v="102"/>
  </r>
  <r>
    <x v="1"/>
    <x v="79"/>
    <s v="Clothing, Skirt, Flare, Womens, L, Yellow"/>
    <n v="2"/>
    <n v="34"/>
    <n v="68"/>
  </r>
  <r>
    <x v="1"/>
    <x v="80"/>
    <s v="Clothing, Skirt, Flare, Womens, L, Pink"/>
    <n v="4"/>
    <n v="34"/>
    <n v="136"/>
  </r>
  <r>
    <x v="1"/>
    <x v="81"/>
    <s v="Clothing, Skirt &amp; Top Set, Playtime, Girls, S, Flowered"/>
    <n v="4"/>
    <n v="10"/>
    <n v="40"/>
  </r>
  <r>
    <x v="1"/>
    <x v="82"/>
    <s v="Clothing, Skirt &amp; Top Set, Playtime, Girls, S, Butterflies"/>
    <n v="2"/>
    <n v="10"/>
    <n v="20"/>
  </r>
  <r>
    <x v="1"/>
    <x v="83"/>
    <s v="Clothing, Skirt &amp; Top Set, Playtime, Girls, S, Animals"/>
    <n v="4"/>
    <n v="10"/>
    <n v="40"/>
  </r>
  <r>
    <x v="1"/>
    <x v="84"/>
    <s v="Clothing, Skirt &amp; Top Set, Playtime, Girls, M, Flowered"/>
    <n v="1"/>
    <n v="11.5"/>
    <n v="11.5"/>
  </r>
  <r>
    <x v="1"/>
    <x v="85"/>
    <s v="Clothing, Skirt &amp; Top Set, Playtime, Girls, M, Butterflies"/>
    <n v="5"/>
    <n v="11.5"/>
    <n v="57.5"/>
  </r>
  <r>
    <x v="1"/>
    <x v="86"/>
    <s v="Clothing, Skirt &amp; Top Set, Playtime, Girls, M, Animals"/>
    <n v="2"/>
    <n v="11.5"/>
    <n v="23"/>
  </r>
  <r>
    <x v="1"/>
    <x v="87"/>
    <s v="Clothing, Skirt &amp; Top Set, Playtime, Girls, L, Flowered"/>
    <n v="3"/>
    <n v="13"/>
    <n v="39"/>
  </r>
  <r>
    <x v="1"/>
    <x v="88"/>
    <s v="Clothing, Skirt &amp; Top Set, Playtime, Girls, L, Butterflies"/>
    <n v="1"/>
    <n v="13"/>
    <n v="13"/>
  </r>
  <r>
    <x v="1"/>
    <x v="89"/>
    <s v="Clothing, Skirt &amp; Top Set, Playtime, Girls, L, Animals"/>
    <n v="1"/>
    <n v="13"/>
    <n v="13"/>
  </r>
  <r>
    <x v="1"/>
    <x v="90"/>
    <s v="Footwear, Shoes, SlipOns, Mens, S, Black"/>
    <n v="3"/>
    <n v="2.5"/>
    <n v="7.5"/>
  </r>
  <r>
    <x v="1"/>
    <x v="91"/>
    <s v="Footwear, Shoes, SlipOns, Mens, S, Red"/>
    <n v="5"/>
    <n v="2.5"/>
    <n v="12.5"/>
  </r>
  <r>
    <x v="1"/>
    <x v="92"/>
    <s v="Footwear, Shoes, SlipOns, Mens, S, White"/>
    <n v="5"/>
    <n v="2.5"/>
    <n v="12.5"/>
  </r>
  <r>
    <x v="1"/>
    <x v="93"/>
    <s v="Footwear, Shoes, SlipOns, Mens, M, Black"/>
    <n v="2"/>
    <n v="5.5"/>
    <n v="11"/>
  </r>
  <r>
    <x v="1"/>
    <x v="94"/>
    <s v="Footwear, Shoes, SlipOns, Mens, M, Red"/>
    <n v="2"/>
    <n v="5.5"/>
    <n v="11"/>
  </r>
  <r>
    <x v="1"/>
    <x v="95"/>
    <s v="Footwear, Shoes, SlipOns, Mens, M, White"/>
    <n v="5"/>
    <n v="5.5"/>
    <n v="27.5"/>
  </r>
  <r>
    <x v="1"/>
    <x v="96"/>
    <s v="Footwear, Shoes, SlipOns, Mens, L, Black"/>
    <n v="1"/>
    <n v="8.5"/>
    <n v="8.5"/>
  </r>
  <r>
    <x v="1"/>
    <x v="97"/>
    <s v="Footwear, Shoes, SlipOns, Mens, L, Red"/>
    <n v="2"/>
    <n v="8.5"/>
    <n v="17"/>
  </r>
  <r>
    <x v="1"/>
    <x v="98"/>
    <s v="Footwear, Shoes, SlipOns, Mens, L, White"/>
    <n v="2"/>
    <n v="8.5"/>
    <n v="17"/>
  </r>
  <r>
    <x v="1"/>
    <x v="99"/>
    <s v="Footwear, Shoes, SlipOns, Womens, S, Black"/>
    <n v="3"/>
    <n v="2.5"/>
    <n v="7.5"/>
  </r>
  <r>
    <x v="1"/>
    <x v="100"/>
    <s v="Footwear, Shoes, SlipOns, Womens, S, Red"/>
    <n v="1"/>
    <n v="2.5"/>
    <n v="2.5"/>
  </r>
  <r>
    <x v="1"/>
    <x v="101"/>
    <s v="Footwear, Shoes, SlipOns, Womens, S, White"/>
    <n v="3"/>
    <n v="2.5"/>
    <n v="7.5"/>
  </r>
  <r>
    <x v="1"/>
    <x v="102"/>
    <s v="Footwear, Shoes, SlipOns, Womens, M, Black"/>
    <n v="2"/>
    <n v="5.5"/>
    <n v="11"/>
  </r>
  <r>
    <x v="1"/>
    <x v="103"/>
    <s v="Footwear, Shoes, SlipOns, Womens, M, Red"/>
    <n v="2"/>
    <n v="5.5"/>
    <n v="11"/>
  </r>
  <r>
    <x v="1"/>
    <x v="104"/>
    <s v="Footwear, Shoes, SlipOns, Womens, M, White"/>
    <n v="2"/>
    <n v="5.5"/>
    <n v="11"/>
  </r>
  <r>
    <x v="1"/>
    <x v="105"/>
    <s v="Footwear, Shoes, SlipOns, Womens, L, Black"/>
    <n v="1"/>
    <n v="8.5"/>
    <n v="8.5"/>
  </r>
  <r>
    <x v="1"/>
    <x v="106"/>
    <s v="Footwear, Shoes, SlipOns, Womens, L, Red"/>
    <n v="5"/>
    <n v="8.5"/>
    <n v="42.5"/>
  </r>
  <r>
    <x v="1"/>
    <x v="107"/>
    <s v="Footwear, Shoes, SlipOns, Womens, L, White"/>
    <n v="1"/>
    <n v="8.5"/>
    <n v="8.5"/>
  </r>
  <r>
    <x v="1"/>
    <x v="108"/>
    <s v="Footwear, Shoes, SlipOns, Boys, S, Black"/>
    <n v="5"/>
    <n v="4.5"/>
    <n v="22.5"/>
  </r>
  <r>
    <x v="1"/>
    <x v="109"/>
    <s v="Footwear, Shoes, SlipOns, Boys, S, Red"/>
    <n v="1"/>
    <n v="4.5"/>
    <n v="4.5"/>
  </r>
  <r>
    <x v="1"/>
    <x v="110"/>
    <s v="Footwear, Shoes, SlipOns, Boys, S, White"/>
    <n v="2"/>
    <n v="4.5"/>
    <n v="9"/>
  </r>
  <r>
    <x v="1"/>
    <x v="111"/>
    <s v="Footwear, Shoes, SlipOns, Boys, M, Black"/>
    <n v="2"/>
    <n v="2.5"/>
    <n v="5"/>
  </r>
  <r>
    <x v="1"/>
    <x v="112"/>
    <s v="Footwear, Shoes, SlipOns, Boys, M, Red"/>
    <n v="5"/>
    <n v="2.5"/>
    <n v="12.5"/>
  </r>
  <r>
    <x v="1"/>
    <x v="113"/>
    <s v="Footwear, Shoes, SlipOns, Boys, M, White"/>
    <n v="2"/>
    <n v="2.5"/>
    <n v="5"/>
  </r>
  <r>
    <x v="1"/>
    <x v="114"/>
    <s v="Footwear, Shoes, SlipOns, Boys, L, Black"/>
    <n v="5"/>
    <n v="5.5"/>
    <n v="27.5"/>
  </r>
  <r>
    <x v="1"/>
    <x v="115"/>
    <s v="Footwear, Shoes, SlipOns, Boys, L, Red"/>
    <n v="4"/>
    <n v="5.5"/>
    <n v="22"/>
  </r>
  <r>
    <x v="1"/>
    <x v="116"/>
    <s v="Footwear, Shoes, SlipOns, Boys, L, White"/>
    <n v="1"/>
    <n v="5.5"/>
    <n v="5.5"/>
  </r>
  <r>
    <x v="1"/>
    <x v="117"/>
    <s v="Footwear, Shoes, SlipOns, Girls, S, Black"/>
    <n v="4"/>
    <n v="4.5"/>
    <n v="18"/>
  </r>
  <r>
    <x v="1"/>
    <x v="118"/>
    <s v="Footwear, Shoes, SlipOns, Girls, S, Red"/>
    <n v="1"/>
    <n v="4.5"/>
    <n v="4.5"/>
  </r>
  <r>
    <x v="1"/>
    <x v="119"/>
    <s v="Footwear, Shoes, SlipOns, Girls, S, White"/>
    <n v="5"/>
    <n v="4.5"/>
    <n v="22.5"/>
  </r>
  <r>
    <x v="1"/>
    <x v="120"/>
    <s v="Footwear, Shoes, SlipOns, Girls, M, Black"/>
    <n v="4"/>
    <n v="2.5"/>
    <n v="10"/>
  </r>
  <r>
    <x v="1"/>
    <x v="121"/>
    <s v="Footwear, Shoes, SlipOns, Girls, M, Red"/>
    <n v="2"/>
    <n v="2.5"/>
    <n v="5"/>
  </r>
  <r>
    <x v="1"/>
    <x v="122"/>
    <s v="Footwear, Shoes, SlipOns, Girls, M, White"/>
    <n v="1"/>
    <n v="2.5"/>
    <n v="2.5"/>
  </r>
  <r>
    <x v="1"/>
    <x v="123"/>
    <s v="Footwear, Shoes, SlipOns, Girls, L, Black"/>
    <n v="1"/>
    <n v="5.5"/>
    <n v="5.5"/>
  </r>
  <r>
    <x v="1"/>
    <x v="124"/>
    <s v="Footwear, Shoes, SlipOns, Girls, L, Red"/>
    <n v="4"/>
    <n v="5.5"/>
    <n v="22"/>
  </r>
  <r>
    <x v="1"/>
    <x v="125"/>
    <s v="Footwear, Shoes, SlipOns, Girls, L, White"/>
    <n v="1"/>
    <n v="5.5"/>
    <n v="5.5"/>
  </r>
  <r>
    <x v="1"/>
    <x v="126"/>
    <s v="Accessories, Tie Clip, , Mens, One Size, Gold"/>
    <n v="1"/>
    <n v="2.5"/>
    <n v="2.5"/>
  </r>
  <r>
    <x v="1"/>
    <x v="127"/>
    <s v="Accessories, Tie Clip, , Mens, One Size, Silver"/>
    <n v="1"/>
    <n v="2.5"/>
    <n v="2.5"/>
  </r>
  <r>
    <x v="1"/>
    <x v="128"/>
    <s v="Accessories, Cuff Links, , Mens, One Size, Gold"/>
    <n v="4"/>
    <n v="2.5"/>
    <n v="10"/>
  </r>
  <r>
    <x v="1"/>
    <x v="129"/>
    <s v="Accessories, Cuff Links, , Mens, One Size, Silver"/>
    <n v="3"/>
    <n v="2.5"/>
    <n v="7.5"/>
  </r>
  <r>
    <x v="1"/>
    <x v="130"/>
    <s v="Accessories, Hair Accessories, Ponytail Ties, Women, Women, Assorted Set"/>
    <n v="1"/>
    <n v="4.5"/>
    <n v="4.5"/>
  </r>
  <r>
    <x v="1"/>
    <x v="131"/>
    <s v="Accessories, Hair Accessories, Headbands, Women, Women, Assorted Set"/>
    <n v="4"/>
    <n v="4.5"/>
    <n v="18"/>
  </r>
  <r>
    <x v="1"/>
    <x v="132"/>
    <s v="Accessories, Hair Accessories, Ponytail Ties, Girls, Girls, Assorted Set"/>
    <n v="5"/>
    <n v="4.5"/>
    <n v="22.5"/>
  </r>
  <r>
    <x v="1"/>
    <x v="133"/>
    <s v="Accessories, Hair Accessories, Headbands, Girls, Girls, Assorted Set"/>
    <n v="2"/>
    <n v="4.5"/>
    <n v="9"/>
  </r>
  <r>
    <x v="1"/>
    <x v="134"/>
    <s v="Accessories, Jewelry, Necklace, Women, 18&quot;, Gold"/>
    <n v="4"/>
    <n v="17.5"/>
    <n v="70"/>
  </r>
  <r>
    <x v="1"/>
    <x v="135"/>
    <s v="Accessories, Jewelry, Necklace, Women, 18&quot;, Silver"/>
    <n v="2"/>
    <n v="17.5"/>
    <n v="35"/>
  </r>
  <r>
    <x v="1"/>
    <x v="136"/>
    <s v="Accessories, Jewelry, Necklace, Girls, 10&quot;, Gold"/>
    <n v="5"/>
    <n v="14.5"/>
    <n v="72.5"/>
  </r>
  <r>
    <x v="1"/>
    <x v="137"/>
    <s v="Accessories, Jewelry, Necklace, Girls, 10&quot;, Silver"/>
    <n v="2"/>
    <n v="14.5"/>
    <n v="29"/>
  </r>
  <r>
    <x v="1"/>
    <x v="138"/>
    <s v="Accessories, Jewelry, Bracelet, Women, 8&quot;, Gold"/>
    <n v="1"/>
    <n v="4"/>
    <n v="4"/>
  </r>
  <r>
    <x v="1"/>
    <x v="139"/>
    <s v="Accessories, Jewelry, Bracelet, Women, 8&quot;, Silver"/>
    <n v="3"/>
    <n v="4"/>
    <n v="12"/>
  </r>
  <r>
    <x v="1"/>
    <x v="140"/>
    <s v="Accessories, Jewelry, Bracelet, Girls, 5&quot;, Gold"/>
    <n v="1"/>
    <n v="4.5"/>
    <n v="4.5"/>
  </r>
  <r>
    <x v="1"/>
    <x v="141"/>
    <s v="Accessories, Jewelry, Bracelet, Girls, 5&quot;, Silver"/>
    <n v="2"/>
    <n v="4.5"/>
    <n v="9"/>
  </r>
  <r>
    <x v="1"/>
    <x v="142"/>
    <s v="Hats, Sun hat, Eyelet, Women, Women, White"/>
    <n v="2"/>
    <n v="5.5"/>
    <n v="11"/>
  </r>
  <r>
    <x v="1"/>
    <x v="143"/>
    <s v="Hats, Sun hat, Eyelet, Women, Women, Blue"/>
    <n v="4"/>
    <n v="5.5"/>
    <n v="22"/>
  </r>
  <r>
    <x v="1"/>
    <x v="144"/>
    <s v="Hats, Sun hat, Eyelet, Girls, Girls, White"/>
    <n v="3"/>
    <n v="4"/>
    <n v="12"/>
  </r>
  <r>
    <x v="1"/>
    <x v="145"/>
    <s v="Hats, Sun hat, Eyelet, Girls, Girls, Blue"/>
    <n v="4"/>
    <n v="4"/>
    <n v="16"/>
  </r>
  <r>
    <x v="1"/>
    <x v="146"/>
    <s v="Hats, Ball cap, Cotton, Mens, Mens, Blue"/>
    <n v="1"/>
    <n v="2.5"/>
    <n v="2.5"/>
  </r>
  <r>
    <x v="1"/>
    <x v="147"/>
    <s v="Hats, Ball cap, Cotton, Mens, Mens, Green"/>
    <n v="3"/>
    <n v="2.5"/>
    <n v="7.5"/>
  </r>
  <r>
    <x v="1"/>
    <x v="148"/>
    <s v="Hats, Ball cap, Cotton, Mens, Mens, Red"/>
    <n v="1"/>
    <n v="2.5"/>
    <n v="2.5"/>
  </r>
  <r>
    <x v="1"/>
    <x v="149"/>
    <s v="Hats, Ball cap, Cotton, Womens, Womens, Blue"/>
    <n v="1"/>
    <n v="2.5"/>
    <n v="2.5"/>
  </r>
  <r>
    <x v="1"/>
    <x v="150"/>
    <s v="Hats, Ball cap, Cotton, Womens, Womens, Green"/>
    <n v="4"/>
    <n v="2.5"/>
    <n v="10"/>
  </r>
  <r>
    <x v="1"/>
    <x v="151"/>
    <s v="Hats, Ball cap, Cotton, Womens, Womens, Red"/>
    <n v="4"/>
    <n v="2.5"/>
    <n v="10"/>
  </r>
  <r>
    <x v="1"/>
    <x v="152"/>
    <s v="Hats, Ball cap, Cotton, Kids, Kids, Blue"/>
    <n v="3"/>
    <n v="2.5"/>
    <n v="7.5"/>
  </r>
  <r>
    <x v="1"/>
    <x v="153"/>
    <s v="Hats, Ball cap, Cotton, Kids, Kids, Green"/>
    <n v="2"/>
    <n v="2.5"/>
    <n v="5"/>
  </r>
  <r>
    <x v="1"/>
    <x v="154"/>
    <s v="Hats, Ball cap, Cotton, Kids, Kids, Red"/>
    <n v="3"/>
    <n v="2.5"/>
    <n v="7.5"/>
  </r>
  <r>
    <x v="2"/>
    <x v="3"/>
    <s v="Clothing, Pant, Dress, Mens, M, Black"/>
    <n v="5"/>
    <n v="13"/>
    <n v="65"/>
  </r>
  <r>
    <x v="2"/>
    <x v="4"/>
    <s v="Clothing, Pant, Dress, Mens, M, Brown"/>
    <n v="4"/>
    <n v="13"/>
    <n v="52"/>
  </r>
  <r>
    <x v="2"/>
    <x v="5"/>
    <s v="Clothing, Pant, Dress, Mens, M, Tan"/>
    <n v="3"/>
    <n v="13"/>
    <n v="39"/>
  </r>
  <r>
    <x v="2"/>
    <x v="57"/>
    <s v="Clothing, Pant, Casual, Boys, M, Green"/>
    <n v="5"/>
    <n v="14.5"/>
    <n v="72.5"/>
  </r>
  <r>
    <x v="2"/>
    <x v="58"/>
    <s v="Clothing, Pant, Casual, Boys, M, Blue"/>
    <n v="2"/>
    <n v="14.5"/>
    <n v="29"/>
  </r>
  <r>
    <x v="2"/>
    <x v="59"/>
    <s v="Clothing, Pant, Casual, Boys, M, White"/>
    <n v="1"/>
    <n v="14.5"/>
    <n v="14.5"/>
  </r>
  <r>
    <x v="2"/>
    <x v="75"/>
    <s v="Clothing, Skirt, Flare, Womens, M, Blue"/>
    <n v="5"/>
    <n v="29.5"/>
    <n v="147.5"/>
  </r>
  <r>
    <x v="2"/>
    <x v="76"/>
    <s v="Clothing, Skirt, Flare, Womens, M, Yellow"/>
    <n v="5"/>
    <n v="29.5"/>
    <n v="147.5"/>
  </r>
  <r>
    <x v="2"/>
    <x v="77"/>
    <s v="Clothing, Skirt, Flare, Womens, M, Pink"/>
    <n v="4"/>
    <n v="29.5"/>
    <n v="118"/>
  </r>
  <r>
    <x v="2"/>
    <x v="84"/>
    <s v="Clothing, Skirt &amp; Top Set, Playtime, Girls, M, Flowered"/>
    <n v="1"/>
    <n v="11.5"/>
    <n v="11.5"/>
  </r>
  <r>
    <x v="2"/>
    <x v="85"/>
    <s v="Clothing, Skirt &amp; Top Set, Playtime, Girls, M, Butterflies"/>
    <n v="5"/>
    <n v="11.5"/>
    <n v="57.5"/>
  </r>
  <r>
    <x v="2"/>
    <x v="86"/>
    <s v="Clothing, Skirt &amp; Top Set, Playtime, Girls, M, Animals"/>
    <n v="2"/>
    <n v="11.5"/>
    <n v="23"/>
  </r>
  <r>
    <x v="2"/>
    <x v="93"/>
    <s v="Footwear, Shoes, SlipOns, Mens, M, Black"/>
    <n v="2"/>
    <n v="5.5"/>
    <n v="11"/>
  </r>
  <r>
    <x v="2"/>
    <x v="94"/>
    <s v="Footwear, Shoes, SlipOns, Mens, M, Red"/>
    <n v="2"/>
    <n v="5.5"/>
    <n v="11"/>
  </r>
  <r>
    <x v="2"/>
    <x v="95"/>
    <s v="Footwear, Shoes, SlipOns, Mens, M, White"/>
    <n v="5"/>
    <n v="5.5"/>
    <n v="27.5"/>
  </r>
  <r>
    <x v="2"/>
    <x v="102"/>
    <s v="Footwear, Shoes, SlipOns, Womens, M, Black"/>
    <n v="2"/>
    <n v="5.5"/>
    <n v="11"/>
  </r>
  <r>
    <x v="2"/>
    <x v="103"/>
    <s v="Footwear, Shoes, SlipOns, Womens, M, Red"/>
    <n v="2"/>
    <n v="5.5"/>
    <n v="11"/>
  </r>
  <r>
    <x v="2"/>
    <x v="104"/>
    <s v="Footwear, Shoes, SlipOns, Womens, M, White"/>
    <n v="2"/>
    <n v="5.5"/>
    <n v="11"/>
  </r>
  <r>
    <x v="2"/>
    <x v="111"/>
    <s v="Footwear, Shoes, SlipOns, Boys, M, Black"/>
    <n v="2"/>
    <n v="2.5"/>
    <n v="5"/>
  </r>
  <r>
    <x v="2"/>
    <x v="112"/>
    <s v="Footwear, Shoes, SlipOns, Boys, M, Red"/>
    <n v="5"/>
    <n v="2.5"/>
    <n v="12.5"/>
  </r>
  <r>
    <x v="2"/>
    <x v="113"/>
    <s v="Footwear, Shoes, SlipOns, Boys, M, White"/>
    <n v="2"/>
    <n v="2.5"/>
    <n v="5"/>
  </r>
  <r>
    <x v="2"/>
    <x v="120"/>
    <s v="Footwear, Shoes, SlipOns, Girls, M, Black"/>
    <n v="4"/>
    <n v="2.5"/>
    <n v="10"/>
  </r>
  <r>
    <x v="2"/>
    <x v="121"/>
    <s v="Footwear, Shoes, SlipOns, Girls, M, Red"/>
    <n v="2"/>
    <n v="2.5"/>
    <n v="5"/>
  </r>
  <r>
    <x v="2"/>
    <x v="122"/>
    <s v="Footwear, Shoes, SlipOns, Girls, M, White"/>
    <n v="1"/>
    <n v="2.5"/>
    <n v="2.5"/>
  </r>
  <r>
    <x v="2"/>
    <x v="130"/>
    <s v="Accessories, Hair Accessories, Ponytail Ties, Women, Women, Assorted Set"/>
    <n v="1"/>
    <n v="4.5"/>
    <n v="4.5"/>
  </r>
  <r>
    <x v="2"/>
    <x v="131"/>
    <s v="Accessories, Hair Accessories, Headbands, Women, Women, Assorted Set"/>
    <n v="4"/>
    <n v="4.5"/>
    <n v="18"/>
  </r>
  <r>
    <x v="2"/>
    <x v="132"/>
    <s v="Accessories, Hair Accessories, Ponytail Ties, Girls, Girls, Assorted Set"/>
    <n v="5"/>
    <n v="4.5"/>
    <n v="22.5"/>
  </r>
  <r>
    <x v="2"/>
    <x v="133"/>
    <s v="Accessories, Hair Accessories, Headbands, Girls, Girls, Assorted Set"/>
    <n v="2"/>
    <n v="4.5"/>
    <n v="9"/>
  </r>
  <r>
    <x v="2"/>
    <x v="134"/>
    <s v="Accessories, Jewelry, Necklace, Women, 18&quot;, Gold"/>
    <n v="4"/>
    <n v="17.5"/>
    <n v="70"/>
  </r>
  <r>
    <x v="2"/>
    <x v="135"/>
    <s v="Accessories, Jewelry, Necklace, Women, 18&quot;, Silver"/>
    <n v="2"/>
    <n v="17.5"/>
    <n v="35"/>
  </r>
  <r>
    <x v="2"/>
    <x v="136"/>
    <s v="Accessories, Jewelry, Necklace, Girls, 10&quot;, Gold"/>
    <n v="5"/>
    <n v="14.5"/>
    <n v="72.5"/>
  </r>
  <r>
    <x v="2"/>
    <x v="137"/>
    <s v="Accessories, Jewelry, Necklace, Girls, 10&quot;, Silver"/>
    <n v="2"/>
    <n v="14.5"/>
    <n v="29"/>
  </r>
  <r>
    <x v="2"/>
    <x v="138"/>
    <s v="Accessories, Jewelry, Bracelet, Women, 8&quot;, Gold"/>
    <n v="1"/>
    <n v="4"/>
    <n v="4"/>
  </r>
  <r>
    <x v="2"/>
    <x v="139"/>
    <s v="Accessories, Jewelry, Bracelet, Women, 8&quot;, Silver"/>
    <n v="3"/>
    <n v="4"/>
    <n v="12"/>
  </r>
  <r>
    <x v="2"/>
    <x v="140"/>
    <s v="Accessories, Jewelry, Bracelet, Girls, 5&quot;, Gold"/>
    <n v="1"/>
    <n v="4.5"/>
    <n v="4.5"/>
  </r>
  <r>
    <x v="2"/>
    <x v="141"/>
    <s v="Accessories, Jewelry, Bracelet, Girls, 5&quot;, Silver"/>
    <n v="2"/>
    <n v="4.5"/>
    <n v="9"/>
  </r>
  <r>
    <x v="2"/>
    <x v="142"/>
    <s v="Hats, Sun hat, Eyelet, Women, Women, White"/>
    <n v="2"/>
    <n v="5.5"/>
    <n v="11"/>
  </r>
  <r>
    <x v="2"/>
    <x v="143"/>
    <s v="Hats, Sun hat, Eyelet, Women, Women, Blue"/>
    <n v="4"/>
    <n v="5.5"/>
    <n v="22"/>
  </r>
  <r>
    <x v="2"/>
    <x v="144"/>
    <s v="Hats, Sun hat, Eyelet, Girls, Girls, White"/>
    <n v="3"/>
    <n v="4"/>
    <n v="12"/>
  </r>
  <r>
    <x v="2"/>
    <x v="145"/>
    <s v="Hats, Sun hat, Eyelet, Girls, Girls, Blue"/>
    <n v="4"/>
    <n v="4"/>
    <n v="16"/>
  </r>
  <r>
    <x v="2"/>
    <x v="146"/>
    <s v="Hats, Ball cap, Cotton, Mens, Mens, Blue"/>
    <n v="1"/>
    <n v="2.5"/>
    <n v="2.5"/>
  </r>
  <r>
    <x v="2"/>
    <x v="147"/>
    <s v="Hats, Ball cap, Cotton, Mens, Mens, Green"/>
    <n v="3"/>
    <n v="2.5"/>
    <n v="7.5"/>
  </r>
  <r>
    <x v="2"/>
    <x v="148"/>
    <s v="Hats, Ball cap, Cotton, Mens, Mens, Red"/>
    <n v="1"/>
    <n v="2.5"/>
    <n v="2.5"/>
  </r>
  <r>
    <x v="3"/>
    <x v="6"/>
    <s v="Clothing, Pant, Dress, Mens, L, Black"/>
    <n v="10"/>
    <n v="16"/>
    <n v="160"/>
  </r>
  <r>
    <x v="3"/>
    <x v="7"/>
    <s v="Clothing, Pant, Dress, Mens, L, Brown"/>
    <n v="6"/>
    <n v="16"/>
    <n v="96"/>
  </r>
  <r>
    <x v="3"/>
    <x v="8"/>
    <s v="Clothing, Pant, Dress, Mens, L, Tan"/>
    <n v="2"/>
    <n v="16"/>
    <n v="32"/>
  </r>
  <r>
    <x v="3"/>
    <x v="12"/>
    <s v="Clothing, Pant, Dress, Womens, M, Black"/>
    <n v="2"/>
    <n v="13"/>
    <n v="26"/>
  </r>
  <r>
    <x v="3"/>
    <x v="13"/>
    <s v="Clothing, Pant, Dress, Womens, M, Brown"/>
    <n v="5"/>
    <n v="13"/>
    <n v="65"/>
  </r>
  <r>
    <x v="3"/>
    <x v="14"/>
    <s v="Clothing, Pant, Dress, Womens, M, Tan"/>
    <n v="10"/>
    <n v="13"/>
    <n v="130"/>
  </r>
  <r>
    <x v="3"/>
    <x v="81"/>
    <s v="Clothing, Skirt &amp; Top Set, Playtime, Girls, S, Flowered"/>
    <n v="4"/>
    <n v="10"/>
    <n v="40"/>
  </r>
  <r>
    <x v="3"/>
    <x v="82"/>
    <s v="Clothing, Skirt &amp; Top Set, Playtime, Girls, S, Butterflies"/>
    <n v="5"/>
    <n v="10"/>
    <n v="50"/>
  </r>
  <r>
    <x v="3"/>
    <x v="83"/>
    <s v="Clothing, Skirt &amp; Top Set, Playtime, Girls, S, Animals"/>
    <n v="8"/>
    <n v="10"/>
    <n v="80"/>
  </r>
  <r>
    <x v="3"/>
    <x v="84"/>
    <s v="Clothing, Skirt &amp; Top Set, Playtime, Girls, M, Flowered"/>
    <n v="10"/>
    <n v="11.5"/>
    <n v="115"/>
  </r>
  <r>
    <x v="3"/>
    <x v="85"/>
    <s v="Clothing, Skirt &amp; Top Set, Playtime, Girls, M, Butterflies"/>
    <n v="5"/>
    <n v="11.5"/>
    <n v="57.5"/>
  </r>
  <r>
    <x v="3"/>
    <x v="86"/>
    <s v="Clothing, Skirt &amp; Top Set, Playtime, Girls, M, Animals"/>
    <n v="9"/>
    <n v="11.5"/>
    <n v="103.5"/>
  </r>
  <r>
    <x v="4"/>
    <x v="39"/>
    <s v="Clothing, Pant, Casual, Mens, M, Green"/>
    <n v="9"/>
    <n v="22"/>
    <n v="198"/>
  </r>
  <r>
    <x v="4"/>
    <x v="40"/>
    <s v="Clothing, Pant, Casual, Mens, M, Blue"/>
    <n v="8"/>
    <n v="22"/>
    <n v="176"/>
  </r>
  <r>
    <x v="4"/>
    <x v="41"/>
    <s v="Clothing, Pant, Casual, Mens, M, White"/>
    <n v="9"/>
    <n v="22"/>
    <n v="198"/>
  </r>
  <r>
    <x v="4"/>
    <x v="48"/>
    <s v="Clothing, Pant, Casual, Womens, M, Green"/>
    <n v="10"/>
    <n v="22"/>
    <n v="220"/>
  </r>
  <r>
    <x v="4"/>
    <x v="49"/>
    <s v="Clothing, Pant, Casual, Womens, M, Blue"/>
    <n v="8"/>
    <n v="22"/>
    <n v="176"/>
  </r>
  <r>
    <x v="4"/>
    <x v="50"/>
    <s v="Clothing, Pant, Casual, Womens, M, White"/>
    <n v="10"/>
    <n v="22"/>
    <n v="220"/>
  </r>
  <r>
    <x v="4"/>
    <x v="57"/>
    <s v="Clothing, Pant, Casual, Boys, M, Green"/>
    <n v="9"/>
    <n v="14.5"/>
    <n v="130.5"/>
  </r>
  <r>
    <x v="4"/>
    <x v="58"/>
    <s v="Clothing, Pant, Casual, Boys, M, Blue"/>
    <n v="9"/>
    <n v="14.5"/>
    <n v="130.5"/>
  </r>
  <r>
    <x v="4"/>
    <x v="59"/>
    <s v="Clothing, Pant, Casual, Boys, M, White"/>
    <n v="9"/>
    <n v="14.5"/>
    <n v="130.5"/>
  </r>
  <r>
    <x v="4"/>
    <x v="66"/>
    <s v="Clothing, Pant, Casual, Girls, M, Green"/>
    <n v="9"/>
    <n v="14.5"/>
    <n v="130.5"/>
  </r>
  <r>
    <x v="4"/>
    <x v="67"/>
    <s v="Clothing, Pant, Casual, Girls, M, Blue"/>
    <n v="11"/>
    <n v="14.5"/>
    <n v="159.5"/>
  </r>
  <r>
    <x v="4"/>
    <x v="68"/>
    <s v="Clothing, Pant, Casual, Girls, M, White"/>
    <n v="10"/>
    <n v="14.5"/>
    <n v="145"/>
  </r>
  <r>
    <x v="4"/>
    <x v="75"/>
    <s v="Clothing, Skirt, Flare, Womens, M, Blue"/>
    <n v="9"/>
    <n v="29.5"/>
    <n v="265.5"/>
  </r>
  <r>
    <x v="4"/>
    <x v="76"/>
    <s v="Clothing, Skirt, Flare, Womens, M, Yellow"/>
    <n v="9"/>
    <n v="29.5"/>
    <n v="265.5"/>
  </r>
  <r>
    <x v="4"/>
    <x v="77"/>
    <s v="Clothing, Skirt, Flare, Womens, M, Pink"/>
    <n v="9"/>
    <n v="29.5"/>
    <n v="265.5"/>
  </r>
  <r>
    <x v="4"/>
    <x v="84"/>
    <s v="Clothing, Skirt &amp; Top Set, Playtime, Girls, M, Flowered"/>
    <n v="9"/>
    <n v="11.5"/>
    <n v="103.5"/>
  </r>
  <r>
    <x v="4"/>
    <x v="85"/>
    <s v="Clothing, Skirt &amp; Top Set, Playtime, Girls, M, Butterflies"/>
    <n v="8"/>
    <n v="11.5"/>
    <n v="92"/>
  </r>
  <r>
    <x v="4"/>
    <x v="86"/>
    <s v="Clothing, Skirt &amp; Top Set, Playtime, Girls, M, Animals"/>
    <n v="9"/>
    <n v="11.5"/>
    <n v="10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0F6135F-DA11-4710-90F6-A0928AE98E4F}" name="PivotTable1" cacheId="1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7:B13" firstHeaderRow="1" firstDataRow="1" firstDataCol="1"/>
  <pivotFields count="7">
    <pivotField axis="axisRow" compact="0" numFmtId="167" outline="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outline="0" showAll="0"/>
    <pivotField compact="0" outline="0" showAll="0"/>
    <pivotField compact="0" outline="0" showAll="0"/>
    <pivotField compact="0" numFmtId="40" outline="0" showAll="0"/>
    <pivotField dataField="1" compact="0" numFmtId="8" outline="0" showAll="0"/>
    <pivotField compact="0" outline="0" showAll="0">
      <items count="15">
        <item sd="0" x="0"/>
        <item sd="0" x="1"/>
        <item sd="0" x="2"/>
        <item sd="0" x="3"/>
        <item sd="0" x="4"/>
        <item sd="0" x="5"/>
        <item sd="0" x="6"/>
        <item sd="0" x="7"/>
        <item sd="0" x="8"/>
        <item sd="0" x="9"/>
        <item sd="0" x="10"/>
        <item sd="0" x="11"/>
        <item sd="0" x="12"/>
        <item sd="0" x="13"/>
        <item t="default"/>
      </items>
    </pivotField>
  </pivotFields>
  <rowFields count="1">
    <field x="0"/>
  </rowFields>
  <rowItems count="6">
    <i>
      <x v="1"/>
    </i>
    <i>
      <x v="3"/>
    </i>
    <i>
      <x v="46"/>
    </i>
    <i>
      <x v="65"/>
    </i>
    <i>
      <x v="72"/>
    </i>
    <i t="grand">
      <x/>
    </i>
  </rowItems>
  <colItems count="1">
    <i/>
  </colItems>
  <dataFields count="1">
    <dataField name="Total Purchases" fld="5" baseField="0" baseItem="1" numFmtId="6"/>
  </dataFields>
  <formats count="2">
    <format dxfId="48">
      <pivotArea dataOnly="0" labelOnly="1" fieldPosition="0">
        <references count="1">
          <reference field="0" count="5">
            <x v="1"/>
            <x v="3"/>
            <x v="46"/>
            <x v="65"/>
            <x v="72"/>
          </reference>
        </references>
      </pivotArea>
    </format>
    <format dxfId="47">
      <pivotArea dataOnly="0" labelOnly="1" outline="0" fieldPosition="0">
        <references count="1">
          <reference field="0" count="5">
            <x v="1"/>
            <x v="3"/>
            <x v="46"/>
            <x v="65"/>
            <x v="7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74C2054-1246-41AE-860B-554EF3246C22}" name="InvPurchQtys" cacheId="14"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0:B166" firstHeaderRow="1" firstDataRow="1" firstDataCol="1"/>
  <pivotFields count="7">
    <pivotField compact="0" numFmtId="164" outline="0" showAll="0"/>
    <pivotField axis="axisRow" compact="0" outline="0" showAll="0">
      <items count="1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t="default"/>
      </items>
    </pivotField>
    <pivotField compact="0" outline="0" showAll="0"/>
    <pivotField dataField="1" compact="0" outline="0" showAll="0"/>
    <pivotField compact="0" numFmtId="40" outline="0" showAll="0"/>
    <pivotField compact="0" numFmtId="8" outline="0" showAll="0"/>
    <pivotField compact="0" outline="0" showAll="0" defaultSubtotal="0"/>
  </pivotFields>
  <rowFields count="1">
    <field x="1"/>
  </rowFields>
  <rowItems count="1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t="grand">
      <x/>
    </i>
  </rowItems>
  <colItems count="1">
    <i/>
  </colItems>
  <dataFields count="1">
    <dataField name="Qty Purchased" fld="3" baseField="1" baseItem="0"/>
  </dataFields>
  <formats count="9">
    <format dxfId="46">
      <pivotArea type="all" dataOnly="0" outline="0" fieldPosition="0"/>
    </format>
    <format dxfId="45">
      <pivotArea outline="0" collapsedLevelsAreSubtotals="1" fieldPosition="0"/>
    </format>
    <format dxfId="44">
      <pivotArea field="1" type="button" dataOnly="0" labelOnly="1" outline="0" axis="axisRow" fieldPosition="0"/>
    </format>
    <format dxfId="43">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2">
      <pivotArea dataOnly="0" labelOnly="1" fieldPosition="0">
        <references count="1">
          <reference field="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1">
      <pivotArea dataOnly="0" labelOnly="1" fieldPosition="0">
        <references count="1">
          <reference field="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0">
      <pivotArea dataOnly="0" labelOnly="1" fieldPosition="0">
        <references count="1">
          <reference field="1" count="5">
            <x v="150"/>
            <x v="151"/>
            <x v="152"/>
            <x v="153"/>
            <x v="154"/>
          </reference>
        </references>
      </pivotArea>
    </format>
    <format dxfId="39">
      <pivotArea dataOnly="0" labelOnly="1" grandRow="1" outline="0" fieldPosition="0"/>
    </format>
    <format dxfId="38">
      <pivotArea dataOnly="0" labelOnly="1" outline="0" axis="axisValues" fieldPosition="0"/>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2C5BDD2-258D-4D34-A0B9-B4BDBB73B226}" name="PivotTable2" cacheId="1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7:B44" firstHeaderRow="1" firstDataRow="1" firstDataCol="1"/>
  <pivotFields count="10">
    <pivotField compact="0" outline="0" showAll="0"/>
    <pivotField axis="axisRow" compact="0" numFmtId="167" outline="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numFmtId="166" outline="0" showAll="0"/>
    <pivotField compact="0" outline="0" showAll="0"/>
    <pivotField compact="0" outline="0" showAll="0"/>
    <pivotField compact="0" numFmtId="8" outline="0" showAll="0"/>
    <pivotField compact="0" outline="0" showAll="0"/>
    <pivotField compact="0" numFmtId="8" outline="0" showAll="0"/>
    <pivotField dataField="1" compact="0" numFmtId="8" outline="0" showAll="0"/>
    <pivotField compact="0" outline="0"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37">
    <i>
      <x v="8"/>
    </i>
    <i>
      <x v="9"/>
    </i>
    <i>
      <x v="10"/>
    </i>
    <i>
      <x v="15"/>
    </i>
    <i>
      <x v="16"/>
    </i>
    <i>
      <x v="17"/>
    </i>
    <i>
      <x v="22"/>
    </i>
    <i>
      <x v="23"/>
    </i>
    <i>
      <x v="24"/>
    </i>
    <i>
      <x v="29"/>
    </i>
    <i>
      <x v="30"/>
    </i>
    <i>
      <x v="31"/>
    </i>
    <i>
      <x v="36"/>
    </i>
    <i>
      <x v="37"/>
    </i>
    <i>
      <x v="38"/>
    </i>
    <i>
      <x v="43"/>
    </i>
    <i>
      <x v="44"/>
    </i>
    <i>
      <x v="45"/>
    </i>
    <i>
      <x v="50"/>
    </i>
    <i>
      <x v="51"/>
    </i>
    <i>
      <x v="52"/>
    </i>
    <i>
      <x v="57"/>
    </i>
    <i>
      <x v="58"/>
    </i>
    <i>
      <x v="59"/>
    </i>
    <i>
      <x v="65"/>
    </i>
    <i>
      <x v="66"/>
    </i>
    <i>
      <x v="67"/>
    </i>
    <i>
      <x v="72"/>
    </i>
    <i>
      <x v="73"/>
    </i>
    <i>
      <x v="74"/>
    </i>
    <i>
      <x v="79"/>
    </i>
    <i>
      <x v="80"/>
    </i>
    <i>
      <x v="81"/>
    </i>
    <i>
      <x v="86"/>
    </i>
    <i>
      <x v="87"/>
    </i>
    <i>
      <x v="88"/>
    </i>
    <i t="grand">
      <x/>
    </i>
  </rowItems>
  <colItems count="1">
    <i/>
  </colItems>
  <dataFields count="1">
    <dataField name="Total Sales for the Day" fld="8" baseField="1" baseItem="8" numFmtId="8"/>
  </dataFields>
  <formats count="10">
    <format dxfId="21">
      <pivotArea field="1" type="button" dataOnly="0" labelOnly="1" outline="0" axis="axisRow" fieldPosition="0"/>
    </format>
    <format dxfId="20">
      <pivotArea dataOnly="0" labelOnly="1" fieldPosition="0">
        <references count="1">
          <reference field="1" count="36">
            <x v="8"/>
            <x v="9"/>
            <x v="10"/>
            <x v="15"/>
            <x v="16"/>
            <x v="17"/>
            <x v="22"/>
            <x v="23"/>
            <x v="24"/>
            <x v="29"/>
            <x v="30"/>
            <x v="31"/>
            <x v="36"/>
            <x v="37"/>
            <x v="38"/>
            <x v="43"/>
            <x v="44"/>
            <x v="45"/>
            <x v="50"/>
            <x v="51"/>
            <x v="52"/>
            <x v="57"/>
            <x v="58"/>
            <x v="59"/>
            <x v="65"/>
            <x v="66"/>
            <x v="67"/>
            <x v="72"/>
            <x v="73"/>
            <x v="74"/>
            <x v="79"/>
            <x v="80"/>
            <x v="81"/>
            <x v="86"/>
            <x v="87"/>
            <x v="88"/>
          </reference>
        </references>
      </pivotArea>
    </format>
    <format dxfId="19">
      <pivotArea type="all" dataOnly="0" outline="0" fieldPosition="0"/>
    </format>
    <format dxfId="18">
      <pivotArea outline="0" collapsedLevelsAreSubtotals="1" fieldPosition="0"/>
    </format>
    <format dxfId="17">
      <pivotArea field="1" type="button" dataOnly="0" labelOnly="1" outline="0" axis="axisRow" fieldPosition="0"/>
    </format>
    <format dxfId="16">
      <pivotArea dataOnly="0" labelOnly="1" outline="0" fieldPosition="0">
        <references count="1">
          <reference field="1" count="36">
            <x v="8"/>
            <x v="9"/>
            <x v="10"/>
            <x v="15"/>
            <x v="16"/>
            <x v="17"/>
            <x v="22"/>
            <x v="23"/>
            <x v="24"/>
            <x v="29"/>
            <x v="30"/>
            <x v="31"/>
            <x v="36"/>
            <x v="37"/>
            <x v="38"/>
            <x v="43"/>
            <x v="44"/>
            <x v="45"/>
            <x v="50"/>
            <x v="51"/>
            <x v="52"/>
            <x v="57"/>
            <x v="58"/>
            <x v="59"/>
            <x v="65"/>
            <x v="66"/>
            <x v="67"/>
            <x v="72"/>
            <x v="73"/>
            <x v="74"/>
            <x v="79"/>
            <x v="80"/>
            <x v="81"/>
            <x v="86"/>
            <x v="87"/>
            <x v="88"/>
          </reference>
        </references>
      </pivotArea>
    </format>
    <format dxfId="15">
      <pivotArea dataOnly="0" labelOnly="1" grandRow="1" outline="0" fieldPosition="0"/>
    </format>
    <format dxfId="14">
      <pivotArea dataOnly="0" labelOnly="1" outline="0" axis="axisValues" fieldPosition="0"/>
    </format>
    <format dxfId="13">
      <pivotArea outline="0" collapsedLevelsAreSubtotals="1" fieldPosition="0"/>
    </format>
    <format dxfId="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PivotTable15" cacheId="12" dataOnRows="1" applyNumberFormats="0" applyBorderFormats="0" applyFontFormats="0" applyPatternFormats="0" applyAlignmentFormats="0" applyWidthHeightFormats="1" dataCaption="Data" updatedVersion="8" minRefreshableVersion="3" showMultipleLabel="0" showMemberPropertyTips="0" useAutoFormatting="1" itemPrintTitles="1" createdVersion="8" indent="0" compact="0" compactData="0" gridDropZones="1">
  <location ref="A7:B164" firstHeaderRow="2" firstDataRow="2" firstDataCol="1"/>
  <pivotFields count="9">
    <pivotField axis="axisRow" compact="0" outline="0" subtotalTop="0" showAll="0" includeNewItemsInFilter="1">
      <items count="1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t="default"/>
      </items>
    </pivotField>
    <pivotField compact="0" numFmtId="164" outline="0" subtotalTop="0" showAll="0" includeNewItemsInFilter="1"/>
    <pivotField compact="0" numFmtId="166" outline="0" subtotalTop="0" showAll="0" includeNewItemsInFilter="1"/>
    <pivotField compact="0" outline="0" subtotalTop="0" showAll="0" includeNewItemsInFilter="1"/>
    <pivotField dataField="1" compact="0" outline="0" subtotalTop="0" showAll="0" includeNewItemsInFilter="1"/>
    <pivotField compact="0" numFmtId="8" outline="0" subtotalTop="0" showAll="0" includeNewItemsInFilter="1"/>
    <pivotField compact="0" outline="0" subtotalTop="0" showAll="0" includeNewItemsInFilter="1"/>
    <pivotField compact="0" numFmtId="8" outline="0" subtotalTop="0" showAll="0" includeNewItemsInFilter="1"/>
    <pivotField compact="0" numFmtId="8" outline="0" subtotalTop="0" showAll="0" includeNewItemsInFilter="1"/>
  </pivotFields>
  <rowFields count="1">
    <field x="0"/>
  </rowFields>
  <rowItems count="1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t="grand">
      <x/>
    </i>
  </rowItems>
  <colItems count="1">
    <i/>
  </colItems>
  <dataFields count="1">
    <dataField name="Sales Qty" fld="4" baseField="0" baseItem="0"/>
  </dataFields>
  <formats count="12">
    <format dxfId="11">
      <pivotArea type="all" dataOnly="0" outline="0" fieldPosition="0"/>
    </format>
    <format dxfId="10">
      <pivotArea outline="0" fieldPosition="0"/>
    </format>
    <format dxfId="9">
      <pivotArea type="origin" dataOnly="0" labelOnly="1" outline="0" fieldPosition="0"/>
    </format>
    <format dxfId="8">
      <pivotArea field="0" type="button" dataOnly="0" labelOnly="1" outline="0" axis="axisRow" fieldPosition="0"/>
    </format>
    <format dxfId="7">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
      <pivotArea dataOnly="0" labelOnly="1" outline="0" fieldPosition="0">
        <references count="1">
          <reference field="0" count="5">
            <x v="150"/>
            <x v="151"/>
            <x v="152"/>
            <x v="153"/>
            <x v="154"/>
          </reference>
        </references>
      </pivotArea>
    </format>
    <format dxfId="3">
      <pivotArea dataOnly="0" labelOnly="1" grandRow="1" outline="0" fieldPosition="0"/>
    </format>
    <format dxfId="2">
      <pivotArea type="topRight" dataOnly="0" labelOnly="1" outline="0" fieldPosition="0"/>
    </format>
    <format dxfId="1">
      <pivotArea grandRow="1" outline="0" collapsedLevelsAreSubtotals="1" fieldPosition="0"/>
    </format>
    <format dxfId="0">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7:F390" totalsRowShown="0" headerRowDxfId="56" dataDxfId="55">
  <autoFilter ref="A7:F390" xr:uid="{00000000-0009-0000-0100-000002000000}"/>
  <tableColumns count="6">
    <tableColumn id="1" xr3:uid="{00000000-0010-0000-0000-000001000000}" name="Purch Date" dataDxfId="54"/>
    <tableColumn id="2" xr3:uid="{00000000-0010-0000-0000-000002000000}" name="UPC" dataDxfId="53"/>
    <tableColumn id="3" xr3:uid="{00000000-0010-0000-0000-000003000000}" name="Full Descriptionl" dataDxfId="52">
      <calculatedColumnFormula>VLOOKUP($B8,'Inventory List'!$A$9:$M$163,8)</calculatedColumnFormula>
    </tableColumn>
    <tableColumn id="4" xr3:uid="{00000000-0010-0000-0000-000004000000}" name="Qty" dataDxfId="51"/>
    <tableColumn id="5" xr3:uid="{00000000-0010-0000-0000-000005000000}" name="Unit Cost" dataDxfId="50">
      <calculatedColumnFormula>VLOOKUP($B8,'Inventory List'!$A$9:$M$163,10)</calculatedColumnFormula>
    </tableColumn>
    <tableColumn id="6" xr3:uid="{00000000-0010-0000-0000-000006000000}" name="PurchTotal" dataDxfId="49">
      <calculatedColumnFormula>D8*E8</calculatedColumn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46B1DF-4A64-4924-9718-DE286FA56817}" name="SalesTable1" displayName="SalesTable1" ref="A10:I238" totalsRowShown="0" headerRowDxfId="32" dataDxfId="31">
  <autoFilter ref="A10:I238" xr:uid="{3046B1DF-4A64-4924-9718-DE286FA56817}"/>
  <tableColumns count="9">
    <tableColumn id="1" xr3:uid="{0D7D5FC4-6AA2-4A7E-9FD1-A69C66A18CA0}" name="UPC" dataDxfId="30"/>
    <tableColumn id="2" xr3:uid="{0AF99B1E-9247-4CCB-A647-ACAF28F6A982}" name="Sale Date" dataDxfId="29"/>
    <tableColumn id="3" xr3:uid="{E37F6A2F-0409-4CDF-816D-A9B9C0C11752}" name="Day of Week" dataDxfId="28">
      <calculatedColumnFormula>B11</calculatedColumnFormula>
    </tableColumn>
    <tableColumn id="4" xr3:uid="{1654AB49-EDCF-4232-9977-E22ECE4BD8A0}" name="Full Description" dataDxfId="27">
      <calculatedColumnFormula>VLOOKUP($A11,'Inventory List'!$A$9:$M$163,8)</calculatedColumnFormula>
    </tableColumn>
    <tableColumn id="5" xr3:uid="{A9E64607-F69F-462B-B9F4-43AFF3EF77AE}" name="Qty" dataDxfId="26"/>
    <tableColumn id="6" xr3:uid="{4A84882F-5EB0-4CBF-8AF4-B761D5416401}" name="Retail Price" dataDxfId="25">
      <calculatedColumnFormula>VLOOKUP(A11,'Inventory List'!$A$9:$M$163,13)</calculatedColumnFormula>
    </tableColumn>
    <tableColumn id="7" xr3:uid="{B8A72B64-8AC1-4E29-9E68-30167C1DAC70}" name="Curr Sale % Off" dataDxfId="24"/>
    <tableColumn id="8" xr3:uid="{0FB5479A-F4EB-4A10-B232-3A3CE37CA7B4}" name="Sold Price" dataDxfId="23">
      <calculatedColumnFormula>(F11*(1-G11))</calculatedColumnFormula>
    </tableColumn>
    <tableColumn id="9" xr3:uid="{4A930374-715E-4AD1-8E08-5437EFCC18A8}" name="Sale Total" dataDxfId="22">
      <calculatedColumnFormula>H11*E11</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cs@mackiespayson.com" TargetMode="External"/><Relationship Id="rId2" Type="http://schemas.openxmlformats.org/officeDocument/2006/relationships/hyperlink" Target="mailto:cs@mackiesscottsdale.com" TargetMode="External"/><Relationship Id="rId1" Type="http://schemas.openxmlformats.org/officeDocument/2006/relationships/hyperlink" Target="mailto:cs@Mackies.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mailto:cs@st.com" TargetMode="External"/><Relationship Id="rId3" Type="http://schemas.openxmlformats.org/officeDocument/2006/relationships/hyperlink" Target="mailto:cs@sbw.com" TargetMode="External"/><Relationship Id="rId7" Type="http://schemas.openxmlformats.org/officeDocument/2006/relationships/hyperlink" Target="mailto:cs@ds.com" TargetMode="External"/><Relationship Id="rId2" Type="http://schemas.openxmlformats.org/officeDocument/2006/relationships/hyperlink" Target="mailto:cs@ba.com" TargetMode="External"/><Relationship Id="rId1" Type="http://schemas.openxmlformats.org/officeDocument/2006/relationships/hyperlink" Target="mailto:cs@csw.com" TargetMode="External"/><Relationship Id="rId6" Type="http://schemas.openxmlformats.org/officeDocument/2006/relationships/hyperlink" Target="mailto:cs@so.com" TargetMode="External"/><Relationship Id="rId11" Type="http://schemas.openxmlformats.org/officeDocument/2006/relationships/hyperlink" Target="mailto:cs@bs.com" TargetMode="External"/><Relationship Id="rId5" Type="http://schemas.openxmlformats.org/officeDocument/2006/relationships/hyperlink" Target="mailto:cs@ss.com" TargetMode="External"/><Relationship Id="rId10" Type="http://schemas.openxmlformats.org/officeDocument/2006/relationships/hyperlink" Target="mailto:cs@pose.com" TargetMode="External"/><Relationship Id="rId4" Type="http://schemas.openxmlformats.org/officeDocument/2006/relationships/hyperlink" Target="mailto:cs@sh.com" TargetMode="External"/><Relationship Id="rId9" Type="http://schemas.openxmlformats.org/officeDocument/2006/relationships/hyperlink" Target="mailto:cs@asd.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zoomScale="80" workbookViewId="0">
      <selection activeCell="Q26" sqref="Q26"/>
    </sheetView>
  </sheetViews>
  <sheetFormatPr defaultRowHeight="18" x14ac:dyDescent="0.25"/>
  <cols>
    <col min="1" max="16384" width="8.796875" style="29"/>
  </cols>
  <sheetData>
    <row r="1" spans="1:1" x14ac:dyDescent="0.25">
      <c r="A1" s="28" t="s">
        <v>0</v>
      </c>
    </row>
    <row r="2" spans="1:1" x14ac:dyDescent="0.25">
      <c r="A2" s="28" t="s">
        <v>8</v>
      </c>
    </row>
    <row r="3" spans="1:1" x14ac:dyDescent="0.25">
      <c r="A3" s="30" t="s">
        <v>204</v>
      </c>
    </row>
    <row r="4" spans="1:1" x14ac:dyDescent="0.25">
      <c r="A4" s="31" t="s">
        <v>463</v>
      </c>
    </row>
  </sheetData>
  <sheetProtection algorithmName="SHA-512" hashValue="84UvxQxRCsBc9fm2T8UkSPedr4MBNrEhpRYlG54EqMcJn1pNCz+xpk5Gn1GxgbzaQeIa9vp6t3q+4vQ8mu+3Dg==" saltValue="oqybunlZV9OjuGKelAkWqg==" spinCount="100000" sheet="1" objects="1" scenarios="1" selectLockedCells="1" selectUnlockedCells="1"/>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9"/>
  <sheetViews>
    <sheetView zoomScale="70" workbookViewId="0">
      <pane ySplit="6" topLeftCell="A8" activePane="bottomLeft" state="frozenSplit"/>
      <selection pane="bottomLeft" activeCell="K29" sqref="K29"/>
    </sheetView>
  </sheetViews>
  <sheetFormatPr defaultRowHeight="18" x14ac:dyDescent="0.25"/>
  <cols>
    <col min="1" max="1" width="21.296875" style="5" customWidth="1"/>
    <col min="2" max="2" width="7.59765625" style="4" customWidth="1"/>
    <col min="3" max="3" width="24.796875" style="3" customWidth="1"/>
    <col min="4" max="4" width="19.3984375" style="5" customWidth="1"/>
    <col min="5" max="5" width="11.09765625" style="5" customWidth="1"/>
    <col min="6" max="7" width="8.796875" style="4"/>
    <col min="8" max="8" width="12.3984375" style="32" customWidth="1"/>
    <col min="9" max="9" width="16.296875" style="3" customWidth="1"/>
    <col min="10" max="10" width="12.5" style="33" bestFit="1" customWidth="1"/>
    <col min="11" max="11" width="23.296875" style="5" customWidth="1"/>
    <col min="12" max="16384" width="8.796875" style="5"/>
  </cols>
  <sheetData>
    <row r="1" spans="1:12" x14ac:dyDescent="0.25">
      <c r="A1" s="28" t="s">
        <v>0</v>
      </c>
    </row>
    <row r="2" spans="1:12" x14ac:dyDescent="0.25">
      <c r="A2" s="28" t="s">
        <v>8</v>
      </c>
    </row>
    <row r="3" spans="1:12" x14ac:dyDescent="0.25">
      <c r="A3" s="30" t="s">
        <v>204</v>
      </c>
    </row>
    <row r="4" spans="1:12" x14ac:dyDescent="0.25">
      <c r="A4" s="5" t="s">
        <v>1</v>
      </c>
    </row>
    <row r="6" spans="1:12" s="38" customFormat="1" ht="35.25" customHeight="1" x14ac:dyDescent="0.25">
      <c r="A6" s="34" t="s">
        <v>192</v>
      </c>
      <c r="B6" s="34" t="s">
        <v>198</v>
      </c>
      <c r="C6" s="34" t="s">
        <v>197</v>
      </c>
      <c r="D6" s="34" t="s">
        <v>193</v>
      </c>
      <c r="E6" s="34" t="s">
        <v>194</v>
      </c>
      <c r="F6" s="34" t="s">
        <v>195</v>
      </c>
      <c r="G6" s="34" t="s">
        <v>196</v>
      </c>
      <c r="H6" s="35" t="s">
        <v>212</v>
      </c>
      <c r="I6" s="34" t="s">
        <v>201</v>
      </c>
      <c r="J6" s="36" t="s">
        <v>199</v>
      </c>
      <c r="K6" s="37" t="s">
        <v>200</v>
      </c>
      <c r="L6" s="34"/>
    </row>
    <row r="7" spans="1:12" x14ac:dyDescent="0.25">
      <c r="A7" s="5" t="s">
        <v>207</v>
      </c>
      <c r="B7" s="4">
        <v>1</v>
      </c>
      <c r="C7" s="3" t="s">
        <v>204</v>
      </c>
      <c r="D7" s="5" t="s">
        <v>191</v>
      </c>
      <c r="E7" s="5" t="s">
        <v>71</v>
      </c>
      <c r="F7" s="4" t="s">
        <v>74</v>
      </c>
      <c r="G7" s="4">
        <v>86001</v>
      </c>
      <c r="H7" s="32">
        <v>44197</v>
      </c>
      <c r="I7" s="3" t="s">
        <v>202</v>
      </c>
      <c r="J7" s="33">
        <v>9287748692</v>
      </c>
      <c r="K7" s="2" t="s">
        <v>203</v>
      </c>
    </row>
    <row r="8" spans="1:12" x14ac:dyDescent="0.25">
      <c r="A8" s="5" t="s">
        <v>207</v>
      </c>
      <c r="B8" s="4">
        <v>2</v>
      </c>
      <c r="C8" s="3" t="s">
        <v>215</v>
      </c>
      <c r="D8" s="5" t="s">
        <v>209</v>
      </c>
      <c r="E8" s="5" t="s">
        <v>80</v>
      </c>
      <c r="F8" s="4" t="s">
        <v>74</v>
      </c>
      <c r="G8" s="4">
        <v>85254</v>
      </c>
      <c r="H8" s="32">
        <v>45047</v>
      </c>
      <c r="I8" s="3" t="s">
        <v>205</v>
      </c>
      <c r="J8" s="33">
        <v>9524870258</v>
      </c>
      <c r="K8" s="2" t="s">
        <v>206</v>
      </c>
    </row>
    <row r="9" spans="1:12" x14ac:dyDescent="0.25">
      <c r="A9" s="5" t="s">
        <v>207</v>
      </c>
      <c r="B9" s="4">
        <v>3</v>
      </c>
      <c r="C9" s="3" t="s">
        <v>208</v>
      </c>
      <c r="D9" s="5" t="s">
        <v>210</v>
      </c>
      <c r="E9" s="5" t="s">
        <v>211</v>
      </c>
      <c r="F9" s="4" t="s">
        <v>74</v>
      </c>
      <c r="G9" s="4">
        <v>84107</v>
      </c>
      <c r="H9" s="32">
        <v>45170</v>
      </c>
      <c r="I9" s="3" t="s">
        <v>213</v>
      </c>
      <c r="J9" s="33">
        <v>5208406550</v>
      </c>
      <c r="K9" s="2" t="s">
        <v>214</v>
      </c>
    </row>
  </sheetData>
  <sheetProtection algorithmName="SHA-512" hashValue="9o+KEQc/VdcL/34SkLUI9AlWKp3ClHXUNS0vqAyYHg/hjOfJa4tEjh+z48c1RQTxZwaTpGSMM4CGLaATGwprTw==" saltValue="fxTRMndGbwXJxtPlqx79Vg==" spinCount="100000" sheet="1" objects="1" scenarios="1" selectLockedCells="1" selectUnlockedCells="1"/>
  <phoneticPr fontId="0" type="noConversion"/>
  <hyperlinks>
    <hyperlink ref="K7" r:id="rId1" xr:uid="{00000000-0004-0000-0100-000000000000}"/>
    <hyperlink ref="K8" r:id="rId2" xr:uid="{00000000-0004-0000-0100-000001000000}"/>
    <hyperlink ref="K9" r:id="rId3" xr:uid="{00000000-0004-0000-0100-000002000000}"/>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23"/>
  <sheetViews>
    <sheetView zoomScale="70" zoomScaleNormal="70" workbookViewId="0">
      <pane ySplit="9" topLeftCell="A10" activePane="bottomLeft" state="frozen"/>
      <selection pane="bottomLeft" activeCell="K29" sqref="K29"/>
    </sheetView>
  </sheetViews>
  <sheetFormatPr defaultRowHeight="18" x14ac:dyDescent="0.25"/>
  <cols>
    <col min="1" max="2" width="16.296875" style="39" customWidth="1"/>
    <col min="3" max="4" width="8.796875" style="39"/>
    <col min="5" max="5" width="24.3984375" style="39" customWidth="1"/>
    <col min="6" max="6" width="24.796875" style="39" customWidth="1"/>
    <col min="7" max="7" width="26.09765625" style="39" customWidth="1"/>
    <col min="8" max="8" width="15.3984375" style="38" customWidth="1"/>
    <col min="9" max="9" width="8.796875" style="40"/>
    <col min="10" max="10" width="8.796875" style="38"/>
    <col min="11" max="11" width="9.3984375" style="39" bestFit="1" customWidth="1"/>
    <col min="12" max="12" width="8.796875" style="39"/>
    <col min="13" max="13" width="17.796875" style="39" customWidth="1"/>
    <col min="14" max="16384" width="8.796875" style="39"/>
  </cols>
  <sheetData>
    <row r="1" spans="1:13" x14ac:dyDescent="0.25">
      <c r="A1" s="28" t="s">
        <v>0</v>
      </c>
    </row>
    <row r="2" spans="1:13" x14ac:dyDescent="0.25">
      <c r="A2" s="28" t="s">
        <v>8</v>
      </c>
    </row>
    <row r="3" spans="1:13" x14ac:dyDescent="0.25">
      <c r="A3" s="30" t="s">
        <v>204</v>
      </c>
    </row>
    <row r="4" spans="1:13" x14ac:dyDescent="0.25">
      <c r="A4" s="39" t="s">
        <v>2</v>
      </c>
    </row>
    <row r="5" spans="1:13" x14ac:dyDescent="0.25">
      <c r="A5" s="5"/>
    </row>
    <row r="6" spans="1:13" x14ac:dyDescent="0.25">
      <c r="A6" s="39" t="s">
        <v>2</v>
      </c>
      <c r="M6" s="39" t="s">
        <v>256</v>
      </c>
    </row>
    <row r="7" spans="1:13" x14ac:dyDescent="0.25">
      <c r="E7" s="41" t="s">
        <v>251</v>
      </c>
      <c r="M7" s="40">
        <f>SUM(M10:M17)</f>
        <v>16640</v>
      </c>
    </row>
    <row r="9" spans="1:13" s="38" customFormat="1" x14ac:dyDescent="0.25">
      <c r="A9" s="34" t="s">
        <v>9</v>
      </c>
      <c r="B9" s="34" t="s">
        <v>10</v>
      </c>
      <c r="C9" s="34" t="s">
        <v>11</v>
      </c>
      <c r="D9" s="34" t="s">
        <v>198</v>
      </c>
      <c r="E9" s="34" t="s">
        <v>197</v>
      </c>
      <c r="F9" s="34" t="s">
        <v>13</v>
      </c>
      <c r="G9" s="34" t="s">
        <v>12</v>
      </c>
      <c r="H9" s="37" t="s">
        <v>22</v>
      </c>
      <c r="I9" s="42" t="s">
        <v>252</v>
      </c>
      <c r="J9" s="38" t="s">
        <v>253</v>
      </c>
      <c r="K9" s="34" t="s">
        <v>254</v>
      </c>
      <c r="L9" s="34" t="s">
        <v>255</v>
      </c>
      <c r="M9" s="38" t="s">
        <v>256</v>
      </c>
    </row>
    <row r="10" spans="1:13" x14ac:dyDescent="0.25">
      <c r="A10" s="43" t="s">
        <v>62</v>
      </c>
      <c r="B10" s="39" t="s">
        <v>47</v>
      </c>
      <c r="D10" s="38">
        <v>1</v>
      </c>
      <c r="E10" s="3" t="str">
        <f>VLOOKUP(D10,'Company Info'!$B$7:$C$9,2)</f>
        <v>Mackie's Clothing Boutique</v>
      </c>
      <c r="F10" s="39" t="s">
        <v>54</v>
      </c>
      <c r="G10" s="39" t="s">
        <v>53</v>
      </c>
      <c r="H10" s="44">
        <v>44197</v>
      </c>
      <c r="I10" s="40">
        <v>15</v>
      </c>
      <c r="J10" s="38">
        <v>50</v>
      </c>
      <c r="K10" s="40">
        <f>I10*J10</f>
        <v>750</v>
      </c>
      <c r="L10" s="38">
        <v>13</v>
      </c>
      <c r="M10" s="40">
        <f>K10*L10</f>
        <v>9750</v>
      </c>
    </row>
    <row r="11" spans="1:13" x14ac:dyDescent="0.25">
      <c r="A11" s="43" t="s">
        <v>41</v>
      </c>
      <c r="B11" s="39" t="s">
        <v>52</v>
      </c>
      <c r="D11" s="38">
        <v>1</v>
      </c>
      <c r="E11" s="3" t="str">
        <f>VLOOKUP(D11,'Company Info'!$B$7:$C$9,2)</f>
        <v>Mackie's Clothing Boutique</v>
      </c>
      <c r="F11" s="39" t="s">
        <v>54</v>
      </c>
      <c r="G11" s="39" t="s">
        <v>55</v>
      </c>
      <c r="H11" s="44">
        <v>44197</v>
      </c>
      <c r="I11" s="40">
        <v>12</v>
      </c>
      <c r="J11" s="38">
        <v>30</v>
      </c>
      <c r="K11" s="40">
        <f t="shared" ref="K11:K17" si="0">I11*J11</f>
        <v>360</v>
      </c>
      <c r="L11" s="38">
        <v>13</v>
      </c>
      <c r="M11" s="40">
        <f t="shared" ref="M11:M17" si="1">K11*L11</f>
        <v>4680</v>
      </c>
    </row>
    <row r="12" spans="1:13" x14ac:dyDescent="0.25">
      <c r="A12" s="43" t="s">
        <v>63</v>
      </c>
      <c r="B12" s="39" t="s">
        <v>45</v>
      </c>
      <c r="D12" s="38">
        <v>1</v>
      </c>
      <c r="E12" s="3" t="str">
        <f>VLOOKUP(D12,'Company Info'!$B$7:$C$9,2)</f>
        <v>Mackie's Clothing Boutique</v>
      </c>
      <c r="F12" s="39" t="s">
        <v>54</v>
      </c>
      <c r="G12" s="39" t="s">
        <v>55</v>
      </c>
      <c r="H12" s="44">
        <v>44197</v>
      </c>
      <c r="I12" s="40">
        <v>12</v>
      </c>
      <c r="J12" s="38">
        <v>0</v>
      </c>
      <c r="K12" s="40">
        <f t="shared" si="0"/>
        <v>0</v>
      </c>
      <c r="L12" s="38">
        <v>13</v>
      </c>
      <c r="M12" s="40">
        <f t="shared" si="1"/>
        <v>0</v>
      </c>
    </row>
    <row r="13" spans="1:13" x14ac:dyDescent="0.25">
      <c r="A13" s="43" t="s">
        <v>42</v>
      </c>
      <c r="B13" s="39" t="s">
        <v>44</v>
      </c>
      <c r="D13" s="38">
        <v>1</v>
      </c>
      <c r="E13" s="3" t="str">
        <f>VLOOKUP(D13,'Company Info'!$B$7:$C$9,2)</f>
        <v>Mackie's Clothing Boutique</v>
      </c>
      <c r="F13" s="39" t="s">
        <v>56</v>
      </c>
      <c r="G13" s="39" t="s">
        <v>57</v>
      </c>
      <c r="H13" s="44">
        <v>44197</v>
      </c>
      <c r="I13" s="40">
        <v>8.5</v>
      </c>
      <c r="J13" s="38">
        <v>10</v>
      </c>
      <c r="K13" s="40">
        <f t="shared" si="0"/>
        <v>85</v>
      </c>
      <c r="L13" s="38">
        <v>13</v>
      </c>
      <c r="M13" s="40">
        <f t="shared" si="1"/>
        <v>1105</v>
      </c>
    </row>
    <row r="14" spans="1:13" x14ac:dyDescent="0.25">
      <c r="A14" s="43" t="s">
        <v>43</v>
      </c>
      <c r="B14" s="39" t="s">
        <v>46</v>
      </c>
      <c r="D14" s="38">
        <v>1</v>
      </c>
      <c r="E14" s="3" t="str">
        <f>VLOOKUP(D14,'Company Info'!$B$7:$C$9,2)</f>
        <v>Mackie's Clothing Boutique</v>
      </c>
      <c r="F14" s="39" t="s">
        <v>56</v>
      </c>
      <c r="G14" s="39" t="s">
        <v>57</v>
      </c>
      <c r="H14" s="44">
        <v>44197</v>
      </c>
      <c r="I14" s="40">
        <v>8.5</v>
      </c>
      <c r="J14" s="38">
        <v>10</v>
      </c>
      <c r="K14" s="40">
        <f t="shared" si="0"/>
        <v>85</v>
      </c>
      <c r="L14" s="38">
        <v>13</v>
      </c>
      <c r="M14" s="40">
        <f t="shared" si="1"/>
        <v>1105</v>
      </c>
    </row>
    <row r="15" spans="1:13" x14ac:dyDescent="0.25">
      <c r="A15" s="43" t="s">
        <v>51</v>
      </c>
      <c r="B15" s="39" t="s">
        <v>48</v>
      </c>
      <c r="D15" s="38">
        <v>1</v>
      </c>
      <c r="E15" s="3" t="str">
        <f>VLOOKUP(D15,'Company Info'!$B$7:$C$9,2)</f>
        <v>Mackie's Clothing Boutique</v>
      </c>
      <c r="F15" s="39" t="s">
        <v>56</v>
      </c>
      <c r="G15" s="39" t="s">
        <v>57</v>
      </c>
      <c r="H15" s="44">
        <v>44197</v>
      </c>
      <c r="I15" s="40">
        <v>8.5</v>
      </c>
      <c r="J15" s="38">
        <v>0</v>
      </c>
      <c r="K15" s="40">
        <f t="shared" si="0"/>
        <v>0</v>
      </c>
      <c r="L15" s="38">
        <v>13</v>
      </c>
      <c r="M15" s="40">
        <f t="shared" si="1"/>
        <v>0</v>
      </c>
    </row>
    <row r="16" spans="1:13" x14ac:dyDescent="0.25">
      <c r="A16" s="39" t="s">
        <v>50</v>
      </c>
      <c r="B16" s="39" t="s">
        <v>49</v>
      </c>
      <c r="D16" s="38">
        <v>1</v>
      </c>
      <c r="E16" s="3" t="str">
        <f>VLOOKUP(D16,'Company Info'!$B$7:$C$9,2)</f>
        <v>Mackie's Clothing Boutique</v>
      </c>
      <c r="F16" s="39" t="s">
        <v>56</v>
      </c>
      <c r="G16" s="39" t="s">
        <v>57</v>
      </c>
      <c r="H16" s="44">
        <v>44197</v>
      </c>
      <c r="I16" s="40">
        <v>8.5</v>
      </c>
      <c r="J16" s="38">
        <v>0</v>
      </c>
      <c r="K16" s="40">
        <f t="shared" si="0"/>
        <v>0</v>
      </c>
      <c r="L16" s="38">
        <v>13</v>
      </c>
      <c r="M16" s="40">
        <f t="shared" si="1"/>
        <v>0</v>
      </c>
    </row>
    <row r="17" spans="1:13" x14ac:dyDescent="0.25">
      <c r="A17" s="39" t="s">
        <v>60</v>
      </c>
      <c r="B17" s="39" t="s">
        <v>61</v>
      </c>
      <c r="D17" s="38">
        <v>1</v>
      </c>
      <c r="E17" s="3" t="str">
        <f>VLOOKUP(D17,'Company Info'!$B$7:$C$9,2)</f>
        <v>Mackie's Clothing Boutique</v>
      </c>
      <c r="F17" s="39" t="s">
        <v>59</v>
      </c>
      <c r="G17" s="39" t="s">
        <v>58</v>
      </c>
      <c r="H17" s="44">
        <v>44197</v>
      </c>
      <c r="I17" s="40">
        <v>8.5</v>
      </c>
      <c r="J17" s="38">
        <v>0</v>
      </c>
      <c r="K17" s="40">
        <f t="shared" si="0"/>
        <v>0</v>
      </c>
      <c r="L17" s="38">
        <v>13</v>
      </c>
      <c r="M17" s="40">
        <f t="shared" si="1"/>
        <v>0</v>
      </c>
    </row>
    <row r="23" spans="1:13" x14ac:dyDescent="0.25">
      <c r="G23" s="45"/>
    </row>
  </sheetData>
  <sheetProtection algorithmName="SHA-512" hashValue="rOswWnyRgobG4qW3QthpDhuiOVP2okoJIZ0tfyD7xXfKNUjp3FQEPBEawdlW8TRlkDdCSQE0QB/prFCckZpJOA==" saltValue="vtl7qZjgZVVHPfNZiRpY8g==" spinCount="100000" sheet="1" objects="1" scenarios="1" selectLockedCells="1" selectUnlockedCells="1"/>
  <phoneticPr fontId="0"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9"/>
  <sheetViews>
    <sheetView zoomScale="80" zoomScaleNormal="80" workbookViewId="0">
      <pane ySplit="7" topLeftCell="A8" activePane="bottomLeft" state="frozen"/>
      <selection pane="bottomLeft" activeCell="I26" sqref="I26"/>
    </sheetView>
  </sheetViews>
  <sheetFormatPr defaultRowHeight="18" x14ac:dyDescent="0.25"/>
  <cols>
    <col min="1" max="2" width="23.09765625" style="28" customWidth="1"/>
    <col min="3" max="3" width="23.8984375" style="28" customWidth="1"/>
    <col min="4" max="4" width="12.296875" style="28" customWidth="1"/>
    <col min="5" max="6" width="8.796875" style="46"/>
    <col min="7" max="7" width="15.8984375" style="28" customWidth="1"/>
    <col min="8" max="8" width="14.8984375" style="47" customWidth="1"/>
    <col min="9" max="9" width="14.796875" style="28" customWidth="1"/>
    <col min="10" max="16384" width="8.796875" style="28"/>
  </cols>
  <sheetData>
    <row r="1" spans="1:9" x14ac:dyDescent="0.25">
      <c r="A1" s="28" t="s">
        <v>0</v>
      </c>
    </row>
    <row r="2" spans="1:9" x14ac:dyDescent="0.25">
      <c r="A2" s="28" t="s">
        <v>8</v>
      </c>
    </row>
    <row r="3" spans="1:9" x14ac:dyDescent="0.25">
      <c r="A3" s="30" t="s">
        <v>204</v>
      </c>
    </row>
    <row r="4" spans="1:9" x14ac:dyDescent="0.25">
      <c r="A4" s="28" t="s">
        <v>3</v>
      </c>
    </row>
    <row r="7" spans="1:9" s="46" customFormat="1" x14ac:dyDescent="0.25">
      <c r="A7" s="48" t="s">
        <v>15</v>
      </c>
      <c r="B7" s="48" t="s">
        <v>97</v>
      </c>
      <c r="C7" s="48" t="s">
        <v>14</v>
      </c>
      <c r="D7" s="48" t="s">
        <v>16</v>
      </c>
      <c r="E7" s="48" t="s">
        <v>17</v>
      </c>
      <c r="F7" s="48" t="s">
        <v>18</v>
      </c>
      <c r="G7" s="48" t="s">
        <v>19</v>
      </c>
      <c r="H7" s="49" t="s">
        <v>20</v>
      </c>
      <c r="I7" s="50" t="s">
        <v>21</v>
      </c>
    </row>
    <row r="8" spans="1:9" x14ac:dyDescent="0.25">
      <c r="A8" s="28" t="s">
        <v>173</v>
      </c>
      <c r="B8" s="28" t="s">
        <v>98</v>
      </c>
      <c r="C8" s="28" t="s">
        <v>65</v>
      </c>
      <c r="D8" s="28" t="s">
        <v>69</v>
      </c>
      <c r="E8" s="46" t="s">
        <v>73</v>
      </c>
      <c r="F8" s="46">
        <v>80012</v>
      </c>
      <c r="G8" s="28" t="s">
        <v>81</v>
      </c>
      <c r="H8" s="47">
        <v>123456789</v>
      </c>
      <c r="I8" s="1" t="s">
        <v>86</v>
      </c>
    </row>
    <row r="9" spans="1:9" x14ac:dyDescent="0.25">
      <c r="A9" s="28" t="s">
        <v>64</v>
      </c>
      <c r="B9" s="28" t="s">
        <v>99</v>
      </c>
      <c r="C9" s="28" t="s">
        <v>66</v>
      </c>
      <c r="D9" s="28" t="s">
        <v>70</v>
      </c>
      <c r="E9" s="46" t="s">
        <v>74</v>
      </c>
      <c r="F9" s="46">
        <v>85227</v>
      </c>
      <c r="G9" s="28" t="s">
        <v>82</v>
      </c>
      <c r="H9" s="47">
        <v>234567891</v>
      </c>
      <c r="I9" s="1" t="s">
        <v>87</v>
      </c>
    </row>
    <row r="10" spans="1:9" x14ac:dyDescent="0.25">
      <c r="A10" s="28" t="s">
        <v>76</v>
      </c>
      <c r="B10" s="28" t="s">
        <v>100</v>
      </c>
      <c r="C10" s="28" t="s">
        <v>67</v>
      </c>
      <c r="D10" s="28" t="s">
        <v>71</v>
      </c>
      <c r="E10" s="46" t="s">
        <v>74</v>
      </c>
      <c r="F10" s="46">
        <v>86004</v>
      </c>
      <c r="G10" s="28" t="s">
        <v>83</v>
      </c>
      <c r="H10" s="47">
        <v>3455678912</v>
      </c>
      <c r="I10" s="1" t="s">
        <v>88</v>
      </c>
    </row>
    <row r="11" spans="1:9" x14ac:dyDescent="0.25">
      <c r="A11" s="28" t="s">
        <v>77</v>
      </c>
      <c r="B11" s="28" t="s">
        <v>101</v>
      </c>
      <c r="C11" s="28" t="s">
        <v>68</v>
      </c>
      <c r="D11" s="28" t="s">
        <v>72</v>
      </c>
      <c r="E11" s="46" t="s">
        <v>75</v>
      </c>
      <c r="F11" s="46">
        <v>80531</v>
      </c>
      <c r="G11" s="28" t="s">
        <v>84</v>
      </c>
      <c r="H11" s="47">
        <v>456789123</v>
      </c>
      <c r="I11" s="1" t="s">
        <v>89</v>
      </c>
    </row>
    <row r="12" spans="1:9" x14ac:dyDescent="0.25">
      <c r="A12" s="28" t="s">
        <v>78</v>
      </c>
      <c r="B12" s="28" t="s">
        <v>99</v>
      </c>
      <c r="C12" s="28" t="s">
        <v>79</v>
      </c>
      <c r="D12" s="28" t="s">
        <v>80</v>
      </c>
      <c r="E12" s="46" t="s">
        <v>74</v>
      </c>
      <c r="F12" s="46">
        <v>85254</v>
      </c>
      <c r="G12" s="28" t="s">
        <v>85</v>
      </c>
      <c r="H12" s="47">
        <v>800456789</v>
      </c>
      <c r="I12" s="1" t="s">
        <v>90</v>
      </c>
    </row>
    <row r="13" spans="1:9" x14ac:dyDescent="0.25">
      <c r="A13" s="28" t="s">
        <v>91</v>
      </c>
      <c r="B13" s="28" t="s">
        <v>98</v>
      </c>
      <c r="C13" s="28" t="s">
        <v>94</v>
      </c>
      <c r="D13" s="28" t="s">
        <v>102</v>
      </c>
      <c r="E13" s="46" t="s">
        <v>103</v>
      </c>
      <c r="F13" s="46">
        <v>60562</v>
      </c>
      <c r="G13" s="28" t="s">
        <v>108</v>
      </c>
      <c r="H13" s="47">
        <v>987654321</v>
      </c>
      <c r="I13" s="1" t="s">
        <v>111</v>
      </c>
    </row>
    <row r="14" spans="1:9" x14ac:dyDescent="0.25">
      <c r="A14" s="28" t="s">
        <v>92</v>
      </c>
      <c r="B14" s="28" t="s">
        <v>98</v>
      </c>
      <c r="C14" s="28" t="s">
        <v>95</v>
      </c>
      <c r="D14" s="28" t="s">
        <v>104</v>
      </c>
      <c r="E14" s="46" t="s">
        <v>105</v>
      </c>
      <c r="F14" s="46">
        <v>74321</v>
      </c>
      <c r="G14" s="28" t="s">
        <v>109</v>
      </c>
      <c r="H14" s="47">
        <v>846248653</v>
      </c>
      <c r="I14" s="1" t="s">
        <v>112</v>
      </c>
    </row>
    <row r="15" spans="1:9" x14ac:dyDescent="0.25">
      <c r="A15" s="28" t="s">
        <v>93</v>
      </c>
      <c r="B15" s="28" t="s">
        <v>100</v>
      </c>
      <c r="C15" s="28" t="s">
        <v>96</v>
      </c>
      <c r="D15" s="28" t="s">
        <v>106</v>
      </c>
      <c r="E15" s="46" t="s">
        <v>107</v>
      </c>
      <c r="F15" s="46">
        <v>24631</v>
      </c>
      <c r="G15" s="28" t="s">
        <v>110</v>
      </c>
      <c r="H15" s="47">
        <v>154679253</v>
      </c>
      <c r="I15" s="1" t="s">
        <v>113</v>
      </c>
    </row>
    <row r="16" spans="1:9" x14ac:dyDescent="0.25">
      <c r="A16" s="28" t="s">
        <v>183</v>
      </c>
      <c r="B16" s="28" t="s">
        <v>170</v>
      </c>
      <c r="C16" s="28" t="s">
        <v>184</v>
      </c>
      <c r="D16" s="28" t="s">
        <v>171</v>
      </c>
      <c r="E16" s="46" t="s">
        <v>172</v>
      </c>
      <c r="F16" s="46">
        <v>82546</v>
      </c>
      <c r="G16" s="28" t="s">
        <v>185</v>
      </c>
      <c r="H16" s="47">
        <v>4561333789</v>
      </c>
      <c r="I16" s="1" t="s">
        <v>186</v>
      </c>
    </row>
    <row r="17" spans="1:9" x14ac:dyDescent="0.25">
      <c r="A17" s="28" t="s">
        <v>174</v>
      </c>
      <c r="B17" s="28" t="s">
        <v>175</v>
      </c>
      <c r="C17" s="28" t="s">
        <v>176</v>
      </c>
      <c r="D17" s="28" t="s">
        <v>71</v>
      </c>
      <c r="E17" s="46" t="s">
        <v>74</v>
      </c>
      <c r="F17" s="46">
        <v>86001</v>
      </c>
      <c r="G17" s="28" t="s">
        <v>177</v>
      </c>
      <c r="H17" s="47">
        <v>6549872354</v>
      </c>
      <c r="I17" s="1" t="s">
        <v>178</v>
      </c>
    </row>
    <row r="18" spans="1:9" x14ac:dyDescent="0.25">
      <c r="A18" s="28" t="s">
        <v>180</v>
      </c>
      <c r="B18" s="28" t="s">
        <v>179</v>
      </c>
      <c r="C18" s="28" t="s">
        <v>181</v>
      </c>
      <c r="D18" s="28" t="s">
        <v>71</v>
      </c>
      <c r="E18" s="46" t="s">
        <v>74</v>
      </c>
      <c r="F18" s="46">
        <v>86001</v>
      </c>
      <c r="G18" s="28" t="s">
        <v>182</v>
      </c>
      <c r="H18" s="47">
        <v>951423576</v>
      </c>
      <c r="I18" s="1" t="s">
        <v>187</v>
      </c>
    </row>
    <row r="19" spans="1:9" x14ac:dyDescent="0.25">
      <c r="A19" s="28" t="s">
        <v>188</v>
      </c>
      <c r="B19" s="28" t="s">
        <v>189</v>
      </c>
      <c r="C19" s="28" t="s">
        <v>190</v>
      </c>
      <c r="D19" s="28" t="s">
        <v>71</v>
      </c>
      <c r="E19" s="46" t="s">
        <v>74</v>
      </c>
    </row>
  </sheetData>
  <sheetProtection algorithmName="SHA-512" hashValue="152HIW/pLxW7FkxZMBtlGW7KW7FLgtsnqmS08UW9qiz5XVxlugRj2HQ4Q145F3+5J94fW2yTo9GtC3ZGfiHvNg==" saltValue="+U71/HTfOfnuQ7Jwi1MNYg==" spinCount="100000" sheet="1" objects="1" scenarios="1" selectLockedCells="1" selectUnlockedCells="1"/>
  <phoneticPr fontId="0" type="noConversion"/>
  <hyperlinks>
    <hyperlink ref="I8" r:id="rId1" xr:uid="{00000000-0004-0000-0300-000000000000}"/>
    <hyperlink ref="I9" r:id="rId2" xr:uid="{00000000-0004-0000-0300-000001000000}"/>
    <hyperlink ref="I10" r:id="rId3" xr:uid="{00000000-0004-0000-0300-000002000000}"/>
    <hyperlink ref="I11" r:id="rId4" xr:uid="{00000000-0004-0000-0300-000003000000}"/>
    <hyperlink ref="I12" r:id="rId5" xr:uid="{00000000-0004-0000-0300-000004000000}"/>
    <hyperlink ref="I13" r:id="rId6" xr:uid="{00000000-0004-0000-0300-000005000000}"/>
    <hyperlink ref="I14" r:id="rId7" xr:uid="{00000000-0004-0000-0300-000006000000}"/>
    <hyperlink ref="I15" r:id="rId8" xr:uid="{00000000-0004-0000-0300-000007000000}"/>
    <hyperlink ref="I16" r:id="rId9" xr:uid="{00000000-0004-0000-0300-000008000000}"/>
    <hyperlink ref="I17" r:id="rId10" xr:uid="{00000000-0004-0000-0300-000009000000}"/>
    <hyperlink ref="I18" r:id="rId11" xr:uid="{00000000-0004-0000-0300-00000A000000}"/>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7"/>
  <sheetViews>
    <sheetView zoomScale="75" zoomScaleNormal="75" workbookViewId="0">
      <pane ySplit="7" topLeftCell="A8" activePane="bottomLeft" state="frozen"/>
      <selection pane="bottomLeft" activeCell="O27" sqref="O27"/>
    </sheetView>
  </sheetViews>
  <sheetFormatPr defaultRowHeight="18" x14ac:dyDescent="0.25"/>
  <cols>
    <col min="1" max="8" width="11.19921875" style="5" customWidth="1"/>
    <col min="9" max="16384" width="8.796875" style="5"/>
  </cols>
  <sheetData>
    <row r="1" spans="1:8" x14ac:dyDescent="0.25">
      <c r="A1" s="28" t="s">
        <v>0</v>
      </c>
    </row>
    <row r="2" spans="1:8" x14ac:dyDescent="0.25">
      <c r="A2" s="28" t="s">
        <v>8</v>
      </c>
    </row>
    <row r="3" spans="1:8" x14ac:dyDescent="0.25">
      <c r="A3" s="30" t="s">
        <v>204</v>
      </c>
    </row>
    <row r="4" spans="1:8" x14ac:dyDescent="0.25">
      <c r="A4" s="5" t="s">
        <v>4</v>
      </c>
    </row>
    <row r="7" spans="1:8" x14ac:dyDescent="0.25">
      <c r="A7" s="51" t="s">
        <v>23</v>
      </c>
      <c r="B7" s="51" t="s">
        <v>24</v>
      </c>
      <c r="C7" s="51" t="s">
        <v>25</v>
      </c>
      <c r="D7" s="51" t="s">
        <v>26</v>
      </c>
      <c r="E7" s="51" t="s">
        <v>27</v>
      </c>
      <c r="F7" s="51" t="s">
        <v>28</v>
      </c>
      <c r="G7" s="51" t="s">
        <v>29</v>
      </c>
      <c r="H7" s="51" t="s">
        <v>30</v>
      </c>
    </row>
  </sheetData>
  <sheetProtection algorithmName="SHA-512" hashValue="3fNSekfXi4tKDgFsqmUJL0tSCKj5wmiJURiFUQKyKAF2lDDbve8/9XIynOSp380htujfVB//jWrUuaLv42yn5g==" saltValue="UTtCuCqCjUk5G2dfBft1cg==" spinCount="100000" sheet="1" objects="1" scenarios="1" selectLockedCells="1" selectUnlockedCells="1"/>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44"/>
  <sheetViews>
    <sheetView zoomScale="70" zoomScaleNormal="70" workbookViewId="0">
      <pane ySplit="8" topLeftCell="A9" activePane="bottomLeft" state="frozen"/>
      <selection pane="bottomLeft" activeCell="N28" sqref="N28"/>
    </sheetView>
  </sheetViews>
  <sheetFormatPr defaultRowHeight="18" x14ac:dyDescent="0.25"/>
  <cols>
    <col min="1" max="1" width="10.69921875" style="5" customWidth="1"/>
    <col min="2" max="2" width="8.796875" style="5"/>
    <col min="3" max="3" width="34.09765625" style="5" customWidth="1"/>
    <col min="4" max="4" width="8.796875" style="4"/>
    <col min="5" max="5" width="13.296875" style="6" customWidth="1"/>
    <col min="6" max="6" width="12.19921875" style="52" customWidth="1"/>
    <col min="7" max="7" width="10.296875" style="5" customWidth="1"/>
    <col min="8" max="8" width="11.69921875" style="5" customWidth="1"/>
    <col min="9" max="9" width="10.296875" style="5" customWidth="1"/>
    <col min="10" max="16384" width="8.796875" style="5"/>
  </cols>
  <sheetData>
    <row r="1" spans="1:9" x14ac:dyDescent="0.25">
      <c r="A1" s="28" t="s">
        <v>0</v>
      </c>
    </row>
    <row r="2" spans="1:9" x14ac:dyDescent="0.25">
      <c r="A2" s="28" t="s">
        <v>8</v>
      </c>
    </row>
    <row r="3" spans="1:9" x14ac:dyDescent="0.25">
      <c r="A3" s="30" t="s">
        <v>204</v>
      </c>
    </row>
    <row r="4" spans="1:9" x14ac:dyDescent="0.25">
      <c r="A4" s="5" t="s">
        <v>7</v>
      </c>
    </row>
    <row r="5" spans="1:9" x14ac:dyDescent="0.25">
      <c r="F5" s="53">
        <f>SUM(F9:F15)</f>
        <v>1944</v>
      </c>
      <c r="G5" s="54">
        <f>SUM(G9:G15)</f>
        <v>899</v>
      </c>
      <c r="H5" s="54">
        <f>SUM(H9:H15)</f>
        <v>1000</v>
      </c>
      <c r="I5" s="54">
        <f>SUM(I9:I15)</f>
        <v>45</v>
      </c>
    </row>
    <row r="6" spans="1:9" x14ac:dyDescent="0.25">
      <c r="G6" s="55"/>
      <c r="H6" s="55"/>
      <c r="I6" s="55"/>
    </row>
    <row r="7" spans="1:9" s="4" customFormat="1" x14ac:dyDescent="0.25">
      <c r="A7" s="56"/>
      <c r="B7" s="5"/>
      <c r="C7" s="5"/>
      <c r="E7" s="299" t="s">
        <v>40</v>
      </c>
      <c r="F7" s="6"/>
      <c r="G7" s="57"/>
      <c r="H7" s="57"/>
      <c r="I7" s="57"/>
    </row>
    <row r="8" spans="1:9" x14ac:dyDescent="0.25">
      <c r="A8" s="58" t="s">
        <v>36</v>
      </c>
      <c r="B8" s="17" t="s">
        <v>37</v>
      </c>
      <c r="C8" s="17" t="s">
        <v>32</v>
      </c>
      <c r="D8" s="17" t="s">
        <v>38</v>
      </c>
      <c r="E8" s="300"/>
      <c r="F8" s="19" t="s">
        <v>39</v>
      </c>
      <c r="G8" s="59" t="s">
        <v>228</v>
      </c>
      <c r="H8" s="60" t="s">
        <v>229</v>
      </c>
      <c r="I8" s="60" t="s">
        <v>237</v>
      </c>
    </row>
    <row r="9" spans="1:9" x14ac:dyDescent="0.25">
      <c r="A9" s="32">
        <v>44197</v>
      </c>
      <c r="B9" s="5" t="s">
        <v>228</v>
      </c>
      <c r="C9" s="5" t="s">
        <v>230</v>
      </c>
      <c r="D9" s="4">
        <v>10</v>
      </c>
      <c r="E9" s="6">
        <v>15</v>
      </c>
      <c r="F9" s="6">
        <f>IF(C9="",0,D9*E9)</f>
        <v>150</v>
      </c>
      <c r="G9" s="61">
        <f>IF($B9="Equip",$F9,"")</f>
        <v>150</v>
      </c>
      <c r="H9" s="62" t="str">
        <f>IF($B9="Software",$F9,"")</f>
        <v/>
      </c>
      <c r="I9" s="62" t="str">
        <f>IF($B9="Supplies",$F9,"")</f>
        <v/>
      </c>
    </row>
    <row r="10" spans="1:9" x14ac:dyDescent="0.25">
      <c r="A10" s="32">
        <v>44197</v>
      </c>
      <c r="B10" s="5" t="s">
        <v>228</v>
      </c>
      <c r="C10" s="5" t="s">
        <v>231</v>
      </c>
      <c r="D10" s="4">
        <v>5</v>
      </c>
      <c r="E10" s="6">
        <v>5</v>
      </c>
      <c r="F10" s="6">
        <f t="shared" ref="F10:F15" si="0">IF(C10="",0,D10*E10)</f>
        <v>25</v>
      </c>
      <c r="G10" s="63">
        <f t="shared" ref="G10:G15" si="1">IF($B10="Equip",$F10,"")</f>
        <v>25</v>
      </c>
      <c r="H10" s="64" t="str">
        <f t="shared" ref="H10:H15" si="2">IF($B10="Software",$F10,"")</f>
        <v/>
      </c>
      <c r="I10" s="64" t="str">
        <f t="shared" ref="I10:I15" si="3">IF($B10="Supplies",$F10,"")</f>
        <v/>
      </c>
    </row>
    <row r="11" spans="1:9" x14ac:dyDescent="0.25">
      <c r="A11" s="32">
        <v>44197</v>
      </c>
      <c r="B11" s="5" t="s">
        <v>228</v>
      </c>
      <c r="C11" s="5" t="s">
        <v>232</v>
      </c>
      <c r="D11" s="4">
        <v>10</v>
      </c>
      <c r="E11" s="6">
        <v>20</v>
      </c>
      <c r="F11" s="6">
        <f t="shared" si="0"/>
        <v>200</v>
      </c>
      <c r="G11" s="63">
        <f t="shared" si="1"/>
        <v>200</v>
      </c>
      <c r="H11" s="64" t="str">
        <f t="shared" si="2"/>
        <v/>
      </c>
      <c r="I11" s="64" t="str">
        <f t="shared" si="3"/>
        <v/>
      </c>
    </row>
    <row r="12" spans="1:9" x14ac:dyDescent="0.25">
      <c r="A12" s="32">
        <v>44197</v>
      </c>
      <c r="B12" s="5" t="s">
        <v>228</v>
      </c>
      <c r="C12" s="5" t="s">
        <v>233</v>
      </c>
      <c r="D12" s="4">
        <v>3</v>
      </c>
      <c r="E12" s="6">
        <v>8</v>
      </c>
      <c r="F12" s="6">
        <f t="shared" si="0"/>
        <v>24</v>
      </c>
      <c r="G12" s="63">
        <f t="shared" si="1"/>
        <v>24</v>
      </c>
      <c r="H12" s="64" t="str">
        <f t="shared" si="2"/>
        <v/>
      </c>
      <c r="I12" s="64" t="str">
        <f t="shared" si="3"/>
        <v/>
      </c>
    </row>
    <row r="13" spans="1:9" x14ac:dyDescent="0.25">
      <c r="A13" s="32">
        <v>44197</v>
      </c>
      <c r="B13" s="5" t="s">
        <v>229</v>
      </c>
      <c r="C13" s="5" t="s">
        <v>234</v>
      </c>
      <c r="D13" s="4">
        <v>1</v>
      </c>
      <c r="E13" s="6">
        <v>1000</v>
      </c>
      <c r="F13" s="6">
        <f t="shared" si="0"/>
        <v>1000</v>
      </c>
      <c r="G13" s="63" t="str">
        <f t="shared" si="1"/>
        <v/>
      </c>
      <c r="H13" s="64">
        <f t="shared" si="2"/>
        <v>1000</v>
      </c>
      <c r="I13" s="64" t="str">
        <f t="shared" si="3"/>
        <v/>
      </c>
    </row>
    <row r="14" spans="1:9" x14ac:dyDescent="0.25">
      <c r="A14" s="32">
        <v>44197</v>
      </c>
      <c r="B14" s="5" t="s">
        <v>228</v>
      </c>
      <c r="C14" s="5" t="s">
        <v>235</v>
      </c>
      <c r="D14" s="4">
        <v>1</v>
      </c>
      <c r="E14" s="6">
        <v>500</v>
      </c>
      <c r="F14" s="6">
        <f t="shared" si="0"/>
        <v>500</v>
      </c>
      <c r="G14" s="63">
        <f t="shared" si="1"/>
        <v>500</v>
      </c>
      <c r="H14" s="64" t="str">
        <f t="shared" si="2"/>
        <v/>
      </c>
      <c r="I14" s="64" t="str">
        <f t="shared" si="3"/>
        <v/>
      </c>
    </row>
    <row r="15" spans="1:9" x14ac:dyDescent="0.25">
      <c r="A15" s="32">
        <v>44199</v>
      </c>
      <c r="B15" s="5" t="s">
        <v>237</v>
      </c>
      <c r="C15" s="5" t="s">
        <v>238</v>
      </c>
      <c r="D15" s="4">
        <v>15</v>
      </c>
      <c r="E15" s="6">
        <v>3</v>
      </c>
      <c r="F15" s="6">
        <f t="shared" si="0"/>
        <v>45</v>
      </c>
      <c r="G15" s="63" t="str">
        <f t="shared" si="1"/>
        <v/>
      </c>
      <c r="H15" s="64" t="str">
        <f t="shared" si="2"/>
        <v/>
      </c>
      <c r="I15" s="64">
        <f t="shared" si="3"/>
        <v>45</v>
      </c>
    </row>
    <row r="16" spans="1:9" x14ac:dyDescent="0.25">
      <c r="F16" s="6"/>
    </row>
    <row r="17" spans="6:6" x14ac:dyDescent="0.25">
      <c r="F17" s="6"/>
    </row>
    <row r="18" spans="6:6" x14ac:dyDescent="0.25">
      <c r="F18" s="6"/>
    </row>
    <row r="19" spans="6:6" x14ac:dyDescent="0.25">
      <c r="F19" s="6"/>
    </row>
    <row r="20" spans="6:6" x14ac:dyDescent="0.25">
      <c r="F20" s="6"/>
    </row>
    <row r="21" spans="6:6" x14ac:dyDescent="0.25">
      <c r="F21" s="6"/>
    </row>
    <row r="22" spans="6:6" x14ac:dyDescent="0.25">
      <c r="F22" s="6"/>
    </row>
    <row r="23" spans="6:6" x14ac:dyDescent="0.25">
      <c r="F23" s="6"/>
    </row>
    <row r="24" spans="6:6" x14ac:dyDescent="0.25">
      <c r="F24" s="6"/>
    </row>
    <row r="25" spans="6:6" x14ac:dyDescent="0.25">
      <c r="F25" s="6"/>
    </row>
    <row r="26" spans="6:6" x14ac:dyDescent="0.25">
      <c r="F26" s="6"/>
    </row>
    <row r="27" spans="6:6" x14ac:dyDescent="0.25">
      <c r="F27" s="6"/>
    </row>
    <row r="28" spans="6:6" x14ac:dyDescent="0.25">
      <c r="F28" s="6"/>
    </row>
    <row r="29" spans="6:6" x14ac:dyDescent="0.25">
      <c r="F29" s="6"/>
    </row>
    <row r="30" spans="6:6" x14ac:dyDescent="0.25">
      <c r="F30" s="6"/>
    </row>
    <row r="31" spans="6:6" x14ac:dyDescent="0.25">
      <c r="F31" s="6"/>
    </row>
    <row r="32" spans="6:6" x14ac:dyDescent="0.25">
      <c r="F32" s="6"/>
    </row>
    <row r="33" spans="6:6" x14ac:dyDescent="0.25">
      <c r="F33" s="6"/>
    </row>
    <row r="34" spans="6:6" x14ac:dyDescent="0.25">
      <c r="F34" s="6"/>
    </row>
    <row r="35" spans="6:6" x14ac:dyDescent="0.25">
      <c r="F35" s="6"/>
    </row>
    <row r="36" spans="6:6" x14ac:dyDescent="0.25">
      <c r="F36" s="6"/>
    </row>
    <row r="37" spans="6:6" x14ac:dyDescent="0.25">
      <c r="F37" s="6"/>
    </row>
    <row r="38" spans="6:6" x14ac:dyDescent="0.25">
      <c r="F38" s="6"/>
    </row>
    <row r="39" spans="6:6" x14ac:dyDescent="0.25">
      <c r="F39" s="6"/>
    </row>
    <row r="40" spans="6:6" x14ac:dyDescent="0.25">
      <c r="F40" s="6"/>
    </row>
    <row r="41" spans="6:6" x14ac:dyDescent="0.25">
      <c r="F41" s="6"/>
    </row>
    <row r="42" spans="6:6" x14ac:dyDescent="0.25">
      <c r="F42" s="6"/>
    </row>
    <row r="43" spans="6:6" x14ac:dyDescent="0.25">
      <c r="F43" s="6"/>
    </row>
    <row r="44" spans="6:6" x14ac:dyDescent="0.25">
      <c r="F44" s="6"/>
    </row>
  </sheetData>
  <sheetProtection algorithmName="SHA-512" hashValue="6Q2IFdKrqdeqHi4Am5dVIayaoMWiNgE6hIEylBsYuJM8BvxFA4u2nk5844t93WxCQCLGl0xRqO7ZB+134F1qbQ==" saltValue="vcqzJ5pO5KzOrTpr7Sjeuw==" spinCount="100000" sheet="1" objects="1" scenarios="1" selectLockedCells="1" selectUnlockedCells="1"/>
  <mergeCells count="1">
    <mergeCell ref="E7:E8"/>
  </mergeCells>
  <phoneticPr fontId="0" type="noConversion"/>
  <conditionalFormatting sqref="F7:F44">
    <cfRule type="cellIs" dxfId="59" priority="1" stopIfTrue="1" operator="equal">
      <formula>0</formula>
    </cfRule>
  </conditionalFormatting>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
  <sheetViews>
    <sheetView zoomScale="70" zoomScaleNormal="70" workbookViewId="0">
      <selection activeCell="O28" sqref="O28"/>
    </sheetView>
  </sheetViews>
  <sheetFormatPr defaultRowHeight="18" x14ac:dyDescent="0.25"/>
  <cols>
    <col min="1" max="1" width="9.3984375" style="29" bestFit="1" customWidth="1"/>
    <col min="2" max="2" width="24.59765625" style="29" customWidth="1"/>
    <col min="3" max="3" width="8.796875" style="65"/>
    <col min="4" max="6" width="12.69921875" style="42" customWidth="1"/>
    <col min="7" max="16384" width="8.796875" style="29"/>
  </cols>
  <sheetData>
    <row r="1" spans="1:6" x14ac:dyDescent="0.25">
      <c r="A1" s="28" t="s">
        <v>0</v>
      </c>
    </row>
    <row r="2" spans="1:6" x14ac:dyDescent="0.25">
      <c r="A2" s="28" t="s">
        <v>8</v>
      </c>
    </row>
    <row r="3" spans="1:6" x14ac:dyDescent="0.25">
      <c r="A3" s="30" t="s">
        <v>204</v>
      </c>
    </row>
    <row r="4" spans="1:6" x14ac:dyDescent="0.25">
      <c r="A4" s="29" t="s">
        <v>245</v>
      </c>
    </row>
    <row r="6" spans="1:6" x14ac:dyDescent="0.25">
      <c r="D6" s="66">
        <f>SUM(D9:D16)</f>
        <v>1300</v>
      </c>
      <c r="E6" s="66">
        <f>SUM(E9:E16)</f>
        <v>250</v>
      </c>
      <c r="F6" s="66">
        <f>SUM(F9:F16)</f>
        <v>150</v>
      </c>
    </row>
    <row r="7" spans="1:6" x14ac:dyDescent="0.25">
      <c r="D7" s="66"/>
      <c r="E7" s="66"/>
      <c r="F7" s="66"/>
    </row>
    <row r="8" spans="1:6" x14ac:dyDescent="0.25">
      <c r="A8" s="67" t="s">
        <v>247</v>
      </c>
      <c r="B8" s="67" t="s">
        <v>32</v>
      </c>
      <c r="C8" s="68" t="s">
        <v>248</v>
      </c>
      <c r="D8" s="59" t="s">
        <v>246</v>
      </c>
      <c r="E8" s="60" t="s">
        <v>271</v>
      </c>
      <c r="F8" s="60" t="s">
        <v>272</v>
      </c>
    </row>
    <row r="9" spans="1:6" x14ac:dyDescent="0.25">
      <c r="A9" s="69">
        <v>44197</v>
      </c>
      <c r="B9" s="29" t="s">
        <v>246</v>
      </c>
      <c r="C9" s="65">
        <v>300</v>
      </c>
      <c r="D9" s="63">
        <f t="shared" ref="D9:D16" si="0">IF($B9="rent",$C9,"")</f>
        <v>300</v>
      </c>
      <c r="E9" s="63" t="str">
        <f>IF(LEFT($B9,9)="Utilities",$C9,"")</f>
        <v/>
      </c>
      <c r="F9" s="63" t="str">
        <f>IF(LEFT($B9,7)="storage",$C9,"")</f>
        <v/>
      </c>
    </row>
    <row r="10" spans="1:6" x14ac:dyDescent="0.25">
      <c r="A10" s="69">
        <v>44228</v>
      </c>
      <c r="B10" s="29" t="s">
        <v>246</v>
      </c>
      <c r="C10" s="65">
        <v>500</v>
      </c>
      <c r="D10" s="63">
        <f t="shared" si="0"/>
        <v>500</v>
      </c>
      <c r="E10" s="63" t="str">
        <f t="shared" ref="E10:E16" si="1">IF(LEFT($B10,9)="Utilities",$C10,"")</f>
        <v/>
      </c>
      <c r="F10" s="63" t="str">
        <f t="shared" ref="F10:F16" si="2">IF(LEFT($B10,7)="storage",$C10,"")</f>
        <v/>
      </c>
    </row>
    <row r="11" spans="1:6" x14ac:dyDescent="0.25">
      <c r="A11" s="69">
        <v>44256</v>
      </c>
      <c r="B11" s="29" t="s">
        <v>246</v>
      </c>
      <c r="C11" s="65">
        <v>500</v>
      </c>
      <c r="D11" s="63">
        <f t="shared" si="0"/>
        <v>500</v>
      </c>
      <c r="E11" s="63" t="str">
        <f t="shared" si="1"/>
        <v/>
      </c>
      <c r="F11" s="63" t="str">
        <f t="shared" si="2"/>
        <v/>
      </c>
    </row>
    <row r="12" spans="1:6" x14ac:dyDescent="0.25">
      <c r="A12" s="69">
        <v>44242</v>
      </c>
      <c r="B12" s="29" t="s">
        <v>249</v>
      </c>
      <c r="C12" s="65">
        <v>150</v>
      </c>
      <c r="D12" s="63" t="str">
        <f t="shared" si="0"/>
        <v/>
      </c>
      <c r="E12" s="63">
        <f t="shared" si="1"/>
        <v>150</v>
      </c>
      <c r="F12" s="63" t="str">
        <f t="shared" si="2"/>
        <v/>
      </c>
    </row>
    <row r="13" spans="1:6" x14ac:dyDescent="0.25">
      <c r="A13" s="69">
        <v>44270</v>
      </c>
      <c r="B13" s="29" t="s">
        <v>250</v>
      </c>
      <c r="C13" s="65">
        <v>100</v>
      </c>
      <c r="D13" s="63" t="str">
        <f t="shared" si="0"/>
        <v/>
      </c>
      <c r="E13" s="63">
        <f t="shared" si="1"/>
        <v>100</v>
      </c>
      <c r="F13" s="63" t="str">
        <f t="shared" si="2"/>
        <v/>
      </c>
    </row>
    <row r="14" spans="1:6" x14ac:dyDescent="0.25">
      <c r="A14" s="69">
        <v>44197</v>
      </c>
      <c r="B14" s="29" t="s">
        <v>257</v>
      </c>
      <c r="C14" s="65">
        <v>50</v>
      </c>
      <c r="D14" s="63" t="str">
        <f t="shared" si="0"/>
        <v/>
      </c>
      <c r="E14" s="63" t="str">
        <f t="shared" si="1"/>
        <v/>
      </c>
      <c r="F14" s="63">
        <f t="shared" si="2"/>
        <v>50</v>
      </c>
    </row>
    <row r="15" spans="1:6" x14ac:dyDescent="0.25">
      <c r="A15" s="69">
        <v>44228</v>
      </c>
      <c r="B15" s="29" t="s">
        <v>257</v>
      </c>
      <c r="C15" s="65">
        <v>50</v>
      </c>
      <c r="D15" s="63" t="str">
        <f t="shared" si="0"/>
        <v/>
      </c>
      <c r="E15" s="63" t="str">
        <f t="shared" si="1"/>
        <v/>
      </c>
      <c r="F15" s="63">
        <f t="shared" si="2"/>
        <v>50</v>
      </c>
    </row>
    <row r="16" spans="1:6" x14ac:dyDescent="0.25">
      <c r="A16" s="69">
        <v>44256</v>
      </c>
      <c r="B16" s="29" t="s">
        <v>257</v>
      </c>
      <c r="C16" s="65">
        <v>50</v>
      </c>
      <c r="D16" s="63" t="str">
        <f t="shared" si="0"/>
        <v/>
      </c>
      <c r="E16" s="63" t="str">
        <f t="shared" si="1"/>
        <v/>
      </c>
      <c r="F16" s="63">
        <f t="shared" si="2"/>
        <v>50</v>
      </c>
    </row>
  </sheetData>
  <sheetProtection algorithmName="SHA-512" hashValue="OYi0Uza+/m92WWx+hDqnlqh2OnA19xsu8O9BRS2yzd6lU3/xEVF6dfWVchykf/udDbWIxZ+hZ1Xn3kqXd0cjqg==" saltValue="XbgECcwgcKKRPcU0lAaPrA==" spinCount="100000" sheet="1" objects="1" scenarios="1" selectLockedCells="1" selectUnlockedCells="1"/>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7"/>
  <sheetViews>
    <sheetView zoomScale="70" zoomScaleNormal="70" workbookViewId="0">
      <selection activeCell="R29" sqref="R29"/>
    </sheetView>
  </sheetViews>
  <sheetFormatPr defaultRowHeight="18" x14ac:dyDescent="0.25"/>
  <cols>
    <col min="1" max="1" width="11.19921875" style="29" customWidth="1"/>
    <col min="2" max="2" width="8.796875" style="29"/>
    <col min="3" max="3" width="10.09765625" style="29" customWidth="1"/>
    <col min="4" max="16384" width="8.796875" style="29"/>
  </cols>
  <sheetData>
    <row r="1" spans="1:3" x14ac:dyDescent="0.25">
      <c r="A1" s="28" t="s">
        <v>0</v>
      </c>
    </row>
    <row r="2" spans="1:3" x14ac:dyDescent="0.25">
      <c r="A2" s="28" t="s">
        <v>8</v>
      </c>
    </row>
    <row r="3" spans="1:3" x14ac:dyDescent="0.25">
      <c r="A3" s="30" t="s">
        <v>204</v>
      </c>
    </row>
    <row r="4" spans="1:3" x14ac:dyDescent="0.25">
      <c r="A4" s="70" t="s">
        <v>274</v>
      </c>
    </row>
    <row r="7" spans="1:3" x14ac:dyDescent="0.25">
      <c r="B7" s="65"/>
      <c r="C7" s="66">
        <f>SUM(C10:C17)</f>
        <v>350</v>
      </c>
    </row>
    <row r="8" spans="1:3" x14ac:dyDescent="0.25">
      <c r="B8" s="65"/>
      <c r="C8" s="42"/>
    </row>
    <row r="9" spans="1:3" x14ac:dyDescent="0.25">
      <c r="A9" s="67" t="s">
        <v>240</v>
      </c>
      <c r="B9" s="68" t="s">
        <v>248</v>
      </c>
      <c r="C9" s="71" t="s">
        <v>273</v>
      </c>
    </row>
    <row r="10" spans="1:3" x14ac:dyDescent="0.25">
      <c r="A10" s="69">
        <v>44197</v>
      </c>
      <c r="B10" s="72">
        <v>500</v>
      </c>
      <c r="C10" s="64">
        <v>32</v>
      </c>
    </row>
    <row r="11" spans="1:3" x14ac:dyDescent="0.25">
      <c r="A11" s="69">
        <v>44228</v>
      </c>
      <c r="B11" s="72">
        <v>500</v>
      </c>
      <c r="C11" s="64">
        <v>40</v>
      </c>
    </row>
    <row r="12" spans="1:3" x14ac:dyDescent="0.25">
      <c r="A12" s="69">
        <v>44256</v>
      </c>
      <c r="B12" s="72">
        <v>500</v>
      </c>
      <c r="C12" s="64">
        <v>54</v>
      </c>
    </row>
    <row r="13" spans="1:3" x14ac:dyDescent="0.25">
      <c r="A13" s="69">
        <v>44242</v>
      </c>
      <c r="B13" s="72">
        <v>150</v>
      </c>
      <c r="C13" s="64">
        <v>43</v>
      </c>
    </row>
    <row r="14" spans="1:3" x14ac:dyDescent="0.25">
      <c r="A14" s="69">
        <v>44270</v>
      </c>
      <c r="B14" s="72">
        <v>100</v>
      </c>
      <c r="C14" s="64">
        <v>60</v>
      </c>
    </row>
    <row r="15" spans="1:3" x14ac:dyDescent="0.25">
      <c r="A15" s="69">
        <v>44197</v>
      </c>
      <c r="B15" s="72">
        <v>50</v>
      </c>
      <c r="C15" s="64">
        <v>34</v>
      </c>
    </row>
    <row r="16" spans="1:3" x14ac:dyDescent="0.25">
      <c r="A16" s="69">
        <v>44228</v>
      </c>
      <c r="B16" s="72">
        <v>50</v>
      </c>
      <c r="C16" s="64">
        <v>47</v>
      </c>
    </row>
    <row r="17" spans="1:3" x14ac:dyDescent="0.25">
      <c r="A17" s="69">
        <v>44256</v>
      </c>
      <c r="B17" s="72">
        <v>50</v>
      </c>
      <c r="C17" s="64">
        <v>40</v>
      </c>
    </row>
  </sheetData>
  <sheetProtection algorithmName="SHA-512" hashValue="W1yRQmWsrRgb3y4eBubkkEVOLrxIALwLZj+ig0vMA1dQ7La46af5MtosNkP9rtrsdywtSGxr85ZsQlHh1J91QQ==" saltValue="95Ot5svoMvTLkhVnbd8CXw==" spinCount="100000" sheet="1" objects="1" scenarios="1" selectLockedCells="1" selectUnlockedCells="1"/>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O163"/>
  <sheetViews>
    <sheetView zoomScale="63" zoomScaleNormal="63" workbookViewId="0">
      <pane ySplit="8" topLeftCell="A150" activePane="bottomLeft" state="frozen"/>
      <selection pane="bottomLeft" activeCell="P164" sqref="P164"/>
    </sheetView>
  </sheetViews>
  <sheetFormatPr defaultRowHeight="25.5" x14ac:dyDescent="0.35"/>
  <cols>
    <col min="1" max="1" width="8.796875" style="4"/>
    <col min="2" max="2" width="15.5" style="4" customWidth="1"/>
    <col min="3" max="3" width="17.8984375" style="4" customWidth="1"/>
    <col min="4" max="4" width="12.69921875" style="4" customWidth="1"/>
    <col min="5" max="5" width="11.8984375" style="4" customWidth="1"/>
    <col min="6" max="6" width="9.59765625" style="4" customWidth="1"/>
    <col min="7" max="7" width="11.8984375" style="4" customWidth="1"/>
    <col min="8" max="8" width="13.19921875" style="3" customWidth="1"/>
    <col min="9" max="9" width="18.8984375" style="5" customWidth="1"/>
    <col min="10" max="10" width="8.796875" style="6"/>
    <col min="11" max="11" width="15.3984375" style="10" customWidth="1"/>
    <col min="12" max="12" width="8.796875" style="7"/>
    <col min="13" max="13" width="14.3984375" style="6" customWidth="1"/>
    <col min="14" max="14" width="8.59765625" style="27" customWidth="1"/>
    <col min="15" max="15" width="6.59765625" style="26" customWidth="1"/>
    <col min="16" max="16384" width="8.796875" style="5"/>
  </cols>
  <sheetData>
    <row r="1" spans="1:15" ht="18" customHeight="1" x14ac:dyDescent="0.35">
      <c r="A1" s="28" t="s">
        <v>0</v>
      </c>
      <c r="K1" s="303" t="s">
        <v>259</v>
      </c>
      <c r="M1" s="305" t="s">
        <v>413</v>
      </c>
      <c r="N1" s="305"/>
      <c r="O1" s="305"/>
    </row>
    <row r="2" spans="1:15" ht="18" customHeight="1" x14ac:dyDescent="0.35">
      <c r="A2" s="28" t="s">
        <v>8</v>
      </c>
      <c r="H2" s="8"/>
      <c r="I2" s="8"/>
      <c r="J2" s="8"/>
      <c r="K2" s="304"/>
      <c r="M2" s="306"/>
      <c r="N2" s="306"/>
      <c r="O2" s="306"/>
    </row>
    <row r="3" spans="1:15" ht="18" customHeight="1" x14ac:dyDescent="0.35">
      <c r="A3" s="30" t="s">
        <v>204</v>
      </c>
      <c r="G3" s="302" t="s">
        <v>411</v>
      </c>
      <c r="H3" s="302"/>
      <c r="I3" s="302"/>
      <c r="J3" s="8"/>
      <c r="K3" s="73">
        <v>1.5</v>
      </c>
      <c r="M3" s="306"/>
      <c r="N3" s="306"/>
      <c r="O3" s="306"/>
    </row>
    <row r="4" spans="1:15" x14ac:dyDescent="0.35">
      <c r="A4" s="3" t="s">
        <v>5</v>
      </c>
      <c r="F4" s="301" t="s">
        <v>412</v>
      </c>
      <c r="G4" s="301"/>
      <c r="H4" s="301"/>
      <c r="I4" s="301"/>
      <c r="J4" s="301"/>
      <c r="K4" s="9" t="s">
        <v>260</v>
      </c>
      <c r="M4" s="306"/>
      <c r="N4" s="306"/>
      <c r="O4" s="306"/>
    </row>
    <row r="5" spans="1:15" x14ac:dyDescent="0.35">
      <c r="M5" s="306"/>
      <c r="N5" s="306"/>
      <c r="O5" s="306"/>
    </row>
    <row r="6" spans="1:15" s="13" customFormat="1" x14ac:dyDescent="0.35">
      <c r="A6" s="11"/>
      <c r="B6" s="11"/>
      <c r="C6" s="11"/>
      <c r="D6" s="11"/>
      <c r="E6" s="11"/>
      <c r="F6" s="11"/>
      <c r="G6" s="11"/>
      <c r="H6" s="12" t="s">
        <v>265</v>
      </c>
      <c r="J6" s="14"/>
      <c r="K6" s="15"/>
      <c r="L6" s="16"/>
      <c r="M6" s="306"/>
      <c r="N6" s="306"/>
      <c r="O6" s="306"/>
    </row>
    <row r="8" spans="1:15" s="4" customFormat="1" ht="54" x14ac:dyDescent="0.25">
      <c r="A8" s="17" t="s">
        <v>31</v>
      </c>
      <c r="B8" s="17" t="s">
        <v>144</v>
      </c>
      <c r="C8" s="17" t="s">
        <v>115</v>
      </c>
      <c r="D8" s="17" t="s">
        <v>114</v>
      </c>
      <c r="E8" s="17" t="s">
        <v>118</v>
      </c>
      <c r="F8" s="17" t="s">
        <v>116</v>
      </c>
      <c r="G8" s="17" t="s">
        <v>117</v>
      </c>
      <c r="H8" s="18" t="s">
        <v>218</v>
      </c>
      <c r="I8" s="17" t="s">
        <v>33</v>
      </c>
      <c r="J8" s="19" t="s">
        <v>34</v>
      </c>
      <c r="K8" s="20" t="s">
        <v>258</v>
      </c>
      <c r="L8" s="21" t="s">
        <v>410</v>
      </c>
      <c r="M8" s="22" t="str">
        <f>"Retail Price with " &amp; (K3*100) &amp; "% markup"</f>
        <v>Retail Price with 150% markup</v>
      </c>
      <c r="N8" s="23" t="s">
        <v>262</v>
      </c>
      <c r="O8" s="25" t="s">
        <v>35</v>
      </c>
    </row>
    <row r="9" spans="1:15" x14ac:dyDescent="0.35">
      <c r="A9" s="4">
        <v>100</v>
      </c>
      <c r="B9" s="4" t="s">
        <v>98</v>
      </c>
      <c r="C9" s="4" t="s">
        <v>120</v>
      </c>
      <c r="D9" s="4" t="s">
        <v>131</v>
      </c>
      <c r="E9" s="4" t="s">
        <v>121</v>
      </c>
      <c r="F9" s="4" t="s">
        <v>125</v>
      </c>
      <c r="G9" s="4" t="s">
        <v>128</v>
      </c>
      <c r="H9" s="3" t="str">
        <f>B9&amp;", "&amp;C9&amp;", "&amp;D9&amp;", "&amp;E9&amp;", "&amp;F9&amp;", "&amp;G9</f>
        <v>Clothing, Pant, Dress, Mens, S, Black</v>
      </c>
      <c r="I9" s="5" t="s">
        <v>239</v>
      </c>
      <c r="J9" s="6">
        <v>10</v>
      </c>
      <c r="K9" s="10">
        <v>1.55</v>
      </c>
      <c r="L9" s="24" t="str">
        <f t="shared" ref="L9:L40" si="0">IF(K9&lt;&gt;$K$3,"*","")</f>
        <v>*</v>
      </c>
      <c r="M9" s="6">
        <f t="shared" ref="M9:M40" si="1">J9*(1+K9)</f>
        <v>25.5</v>
      </c>
      <c r="N9" s="27">
        <v>5</v>
      </c>
      <c r="O9" s="74">
        <v>2</v>
      </c>
    </row>
    <row r="10" spans="1:15" x14ac:dyDescent="0.35">
      <c r="A10" s="4">
        <v>101</v>
      </c>
      <c r="B10" s="4" t="s">
        <v>98</v>
      </c>
      <c r="C10" s="4" t="s">
        <v>120</v>
      </c>
      <c r="D10" s="4" t="s">
        <v>131</v>
      </c>
      <c r="E10" s="4" t="s">
        <v>121</v>
      </c>
      <c r="F10" s="4" t="s">
        <v>125</v>
      </c>
      <c r="G10" s="4" t="s">
        <v>129</v>
      </c>
      <c r="H10" s="3" t="str">
        <f t="shared" ref="H10:H73" si="2">B10&amp;", "&amp;C10&amp;", "&amp;D10&amp;", "&amp;E10&amp;", "&amp;F10&amp;", "&amp;G10</f>
        <v>Clothing, Pant, Dress, Mens, S, Brown</v>
      </c>
      <c r="I10" s="5" t="s">
        <v>239</v>
      </c>
      <c r="J10" s="6">
        <v>10</v>
      </c>
      <c r="K10" s="10">
        <f t="shared" ref="K10:K25" si="3">IF($K$3="","",$K$3)</f>
        <v>1.5</v>
      </c>
      <c r="L10" s="7" t="str">
        <f t="shared" si="0"/>
        <v/>
      </c>
      <c r="M10" s="6">
        <f t="shared" si="1"/>
        <v>25</v>
      </c>
      <c r="N10" s="27">
        <v>5</v>
      </c>
      <c r="O10" s="74">
        <v>2</v>
      </c>
    </row>
    <row r="11" spans="1:15" x14ac:dyDescent="0.35">
      <c r="A11" s="4">
        <v>102</v>
      </c>
      <c r="B11" s="4" t="s">
        <v>98</v>
      </c>
      <c r="C11" s="4" t="s">
        <v>120</v>
      </c>
      <c r="D11" s="4" t="s">
        <v>131</v>
      </c>
      <c r="E11" s="4" t="s">
        <v>121</v>
      </c>
      <c r="F11" s="4" t="s">
        <v>125</v>
      </c>
      <c r="G11" s="4" t="s">
        <v>130</v>
      </c>
      <c r="H11" s="3" t="str">
        <f t="shared" si="2"/>
        <v>Clothing, Pant, Dress, Mens, S, Tan</v>
      </c>
      <c r="I11" s="5" t="s">
        <v>239</v>
      </c>
      <c r="J11" s="6">
        <v>10</v>
      </c>
      <c r="K11" s="10">
        <f t="shared" si="3"/>
        <v>1.5</v>
      </c>
      <c r="L11" s="7" t="str">
        <f t="shared" si="0"/>
        <v/>
      </c>
      <c r="M11" s="6">
        <f t="shared" si="1"/>
        <v>25</v>
      </c>
      <c r="N11" s="27">
        <v>5</v>
      </c>
      <c r="O11" s="75">
        <v>4</v>
      </c>
    </row>
    <row r="12" spans="1:15" x14ac:dyDescent="0.35">
      <c r="A12" s="4">
        <v>103</v>
      </c>
      <c r="B12" s="4" t="s">
        <v>98</v>
      </c>
      <c r="C12" s="4" t="s">
        <v>120</v>
      </c>
      <c r="D12" s="4" t="s">
        <v>131</v>
      </c>
      <c r="E12" s="4" t="s">
        <v>121</v>
      </c>
      <c r="F12" s="4" t="s">
        <v>126</v>
      </c>
      <c r="G12" s="4" t="s">
        <v>128</v>
      </c>
      <c r="H12" s="3" t="str">
        <f t="shared" si="2"/>
        <v>Clothing, Pant, Dress, Mens, M, Black</v>
      </c>
      <c r="I12" s="5" t="s">
        <v>239</v>
      </c>
      <c r="J12" s="6">
        <v>13</v>
      </c>
      <c r="K12" s="10">
        <f t="shared" si="3"/>
        <v>1.5</v>
      </c>
      <c r="L12" s="7" t="str">
        <f t="shared" si="0"/>
        <v/>
      </c>
      <c r="M12" s="6">
        <f t="shared" si="1"/>
        <v>32.5</v>
      </c>
      <c r="N12" s="27">
        <v>5</v>
      </c>
      <c r="O12" s="74">
        <v>0</v>
      </c>
    </row>
    <row r="13" spans="1:15" x14ac:dyDescent="0.35">
      <c r="A13" s="4">
        <v>104</v>
      </c>
      <c r="B13" s="4" t="s">
        <v>98</v>
      </c>
      <c r="C13" s="4" t="s">
        <v>120</v>
      </c>
      <c r="D13" s="4" t="s">
        <v>131</v>
      </c>
      <c r="E13" s="4" t="s">
        <v>121</v>
      </c>
      <c r="F13" s="4" t="s">
        <v>126</v>
      </c>
      <c r="G13" s="4" t="s">
        <v>129</v>
      </c>
      <c r="H13" s="3" t="str">
        <f t="shared" si="2"/>
        <v>Clothing, Pant, Dress, Mens, M, Brown</v>
      </c>
      <c r="I13" s="5" t="s">
        <v>239</v>
      </c>
      <c r="J13" s="6">
        <v>13</v>
      </c>
      <c r="K13" s="10">
        <f t="shared" si="3"/>
        <v>1.5</v>
      </c>
      <c r="L13" s="7" t="str">
        <f t="shared" si="0"/>
        <v/>
      </c>
      <c r="M13" s="6">
        <f t="shared" si="1"/>
        <v>32.5</v>
      </c>
      <c r="N13" s="27">
        <v>5</v>
      </c>
      <c r="O13" s="74">
        <v>2</v>
      </c>
    </row>
    <row r="14" spans="1:15" x14ac:dyDescent="0.35">
      <c r="A14" s="4">
        <v>105</v>
      </c>
      <c r="B14" s="4" t="s">
        <v>98</v>
      </c>
      <c r="C14" s="4" t="s">
        <v>120</v>
      </c>
      <c r="D14" s="4" t="s">
        <v>131</v>
      </c>
      <c r="E14" s="4" t="s">
        <v>121</v>
      </c>
      <c r="F14" s="4" t="s">
        <v>126</v>
      </c>
      <c r="G14" s="4" t="s">
        <v>130</v>
      </c>
      <c r="H14" s="3" t="str">
        <f t="shared" si="2"/>
        <v>Clothing, Pant, Dress, Mens, M, Tan</v>
      </c>
      <c r="I14" s="5" t="s">
        <v>239</v>
      </c>
      <c r="J14" s="6">
        <v>13</v>
      </c>
      <c r="K14" s="10">
        <f t="shared" si="3"/>
        <v>1.5</v>
      </c>
      <c r="L14" s="7" t="str">
        <f t="shared" si="0"/>
        <v/>
      </c>
      <c r="M14" s="6">
        <f t="shared" si="1"/>
        <v>32.5</v>
      </c>
      <c r="N14" s="27">
        <v>5</v>
      </c>
      <c r="O14" s="74">
        <v>1</v>
      </c>
    </row>
    <row r="15" spans="1:15" x14ac:dyDescent="0.35">
      <c r="A15" s="4">
        <v>106</v>
      </c>
      <c r="B15" s="4" t="s">
        <v>98</v>
      </c>
      <c r="C15" s="4" t="s">
        <v>120</v>
      </c>
      <c r="D15" s="4" t="s">
        <v>131</v>
      </c>
      <c r="E15" s="4" t="s">
        <v>121</v>
      </c>
      <c r="F15" s="4" t="s">
        <v>127</v>
      </c>
      <c r="G15" s="4" t="s">
        <v>128</v>
      </c>
      <c r="H15" s="3" t="str">
        <f t="shared" si="2"/>
        <v>Clothing, Pant, Dress, Mens, L, Black</v>
      </c>
      <c r="I15" s="5" t="s">
        <v>239</v>
      </c>
      <c r="J15" s="6">
        <v>16</v>
      </c>
      <c r="K15" s="10">
        <f t="shared" si="3"/>
        <v>1.5</v>
      </c>
      <c r="L15" s="7" t="str">
        <f t="shared" si="0"/>
        <v/>
      </c>
      <c r="M15" s="6">
        <f t="shared" si="1"/>
        <v>40</v>
      </c>
      <c r="N15" s="27">
        <v>5</v>
      </c>
      <c r="O15" s="74">
        <v>-1</v>
      </c>
    </row>
    <row r="16" spans="1:15" x14ac:dyDescent="0.35">
      <c r="A16" s="4">
        <v>107</v>
      </c>
      <c r="B16" s="4" t="s">
        <v>98</v>
      </c>
      <c r="C16" s="4" t="s">
        <v>120</v>
      </c>
      <c r="D16" s="4" t="s">
        <v>131</v>
      </c>
      <c r="E16" s="4" t="s">
        <v>121</v>
      </c>
      <c r="F16" s="4" t="s">
        <v>127</v>
      </c>
      <c r="G16" s="4" t="s">
        <v>129</v>
      </c>
      <c r="H16" s="3" t="str">
        <f t="shared" si="2"/>
        <v>Clothing, Pant, Dress, Mens, L, Brown</v>
      </c>
      <c r="I16" s="5" t="s">
        <v>239</v>
      </c>
      <c r="J16" s="6">
        <v>16</v>
      </c>
      <c r="K16" s="10">
        <f t="shared" si="3"/>
        <v>1.5</v>
      </c>
      <c r="L16" s="7" t="str">
        <f t="shared" si="0"/>
        <v/>
      </c>
      <c r="M16" s="6">
        <f t="shared" si="1"/>
        <v>40</v>
      </c>
      <c r="N16" s="27">
        <v>5</v>
      </c>
      <c r="O16" s="74">
        <v>1</v>
      </c>
    </row>
    <row r="17" spans="1:15" x14ac:dyDescent="0.35">
      <c r="A17" s="4">
        <v>108</v>
      </c>
      <c r="B17" s="4" t="s">
        <v>98</v>
      </c>
      <c r="C17" s="4" t="s">
        <v>120</v>
      </c>
      <c r="D17" s="4" t="s">
        <v>131</v>
      </c>
      <c r="E17" s="4" t="s">
        <v>121</v>
      </c>
      <c r="F17" s="4" t="s">
        <v>127</v>
      </c>
      <c r="G17" s="4" t="s">
        <v>130</v>
      </c>
      <c r="H17" s="3" t="str">
        <f t="shared" si="2"/>
        <v>Clothing, Pant, Dress, Mens, L, Tan</v>
      </c>
      <c r="I17" s="5" t="s">
        <v>239</v>
      </c>
      <c r="J17" s="6">
        <v>16</v>
      </c>
      <c r="K17" s="10">
        <f t="shared" si="3"/>
        <v>1.5</v>
      </c>
      <c r="L17" s="7" t="str">
        <f t="shared" si="0"/>
        <v/>
      </c>
      <c r="M17" s="6">
        <f t="shared" si="1"/>
        <v>40</v>
      </c>
      <c r="N17" s="27">
        <v>5</v>
      </c>
      <c r="O17" s="74">
        <v>4</v>
      </c>
    </row>
    <row r="18" spans="1:15" x14ac:dyDescent="0.35">
      <c r="A18" s="4">
        <v>109</v>
      </c>
      <c r="B18" s="4" t="s">
        <v>98</v>
      </c>
      <c r="C18" s="4" t="s">
        <v>120</v>
      </c>
      <c r="D18" s="4" t="s">
        <v>131</v>
      </c>
      <c r="E18" s="4" t="s">
        <v>122</v>
      </c>
      <c r="F18" s="4" t="s">
        <v>125</v>
      </c>
      <c r="G18" s="4" t="s">
        <v>128</v>
      </c>
      <c r="H18" s="3" t="str">
        <f t="shared" si="2"/>
        <v>Clothing, Pant, Dress, Womens, S, Black</v>
      </c>
      <c r="I18" s="5" t="s">
        <v>239</v>
      </c>
      <c r="J18" s="6">
        <v>10</v>
      </c>
      <c r="K18" s="10">
        <f t="shared" si="3"/>
        <v>1.5</v>
      </c>
      <c r="L18" s="7" t="str">
        <f t="shared" si="0"/>
        <v/>
      </c>
      <c r="M18" s="6">
        <f t="shared" si="1"/>
        <v>25</v>
      </c>
      <c r="N18" s="27">
        <v>5</v>
      </c>
      <c r="O18" s="75">
        <v>3</v>
      </c>
    </row>
    <row r="19" spans="1:15" x14ac:dyDescent="0.35">
      <c r="A19" s="4">
        <v>110</v>
      </c>
      <c r="B19" s="4" t="s">
        <v>98</v>
      </c>
      <c r="C19" s="4" t="s">
        <v>120</v>
      </c>
      <c r="D19" s="4" t="s">
        <v>131</v>
      </c>
      <c r="E19" s="4" t="s">
        <v>122</v>
      </c>
      <c r="F19" s="4" t="s">
        <v>125</v>
      </c>
      <c r="G19" s="4" t="s">
        <v>129</v>
      </c>
      <c r="H19" s="3" t="str">
        <f t="shared" si="2"/>
        <v>Clothing, Pant, Dress, Womens, S, Brown</v>
      </c>
      <c r="I19" s="5" t="s">
        <v>239</v>
      </c>
      <c r="J19" s="6">
        <v>10</v>
      </c>
      <c r="K19" s="10">
        <f t="shared" si="3"/>
        <v>1.5</v>
      </c>
      <c r="L19" s="7" t="str">
        <f t="shared" si="0"/>
        <v/>
      </c>
      <c r="M19" s="6">
        <f t="shared" si="1"/>
        <v>25</v>
      </c>
      <c r="N19" s="27">
        <v>5</v>
      </c>
      <c r="O19" s="74">
        <v>2</v>
      </c>
    </row>
    <row r="20" spans="1:15" x14ac:dyDescent="0.35">
      <c r="A20" s="4">
        <v>111</v>
      </c>
      <c r="B20" s="4" t="s">
        <v>98</v>
      </c>
      <c r="C20" s="4" t="s">
        <v>120</v>
      </c>
      <c r="D20" s="4" t="s">
        <v>131</v>
      </c>
      <c r="E20" s="4" t="s">
        <v>122</v>
      </c>
      <c r="F20" s="4" t="s">
        <v>125</v>
      </c>
      <c r="G20" s="4" t="s">
        <v>130</v>
      </c>
      <c r="H20" s="3" t="str">
        <f t="shared" si="2"/>
        <v>Clothing, Pant, Dress, Womens, S, Tan</v>
      </c>
      <c r="I20" s="5" t="s">
        <v>239</v>
      </c>
      <c r="J20" s="6">
        <v>10</v>
      </c>
      <c r="K20" s="10">
        <f t="shared" si="3"/>
        <v>1.5</v>
      </c>
      <c r="L20" s="7" t="str">
        <f t="shared" si="0"/>
        <v/>
      </c>
      <c r="M20" s="6">
        <f t="shared" si="1"/>
        <v>25</v>
      </c>
      <c r="N20" s="27">
        <v>5</v>
      </c>
      <c r="O20" s="74">
        <v>2</v>
      </c>
    </row>
    <row r="21" spans="1:15" x14ac:dyDescent="0.35">
      <c r="A21" s="4">
        <v>112</v>
      </c>
      <c r="B21" s="4" t="s">
        <v>98</v>
      </c>
      <c r="C21" s="4" t="s">
        <v>120</v>
      </c>
      <c r="D21" s="4" t="s">
        <v>131</v>
      </c>
      <c r="E21" s="4" t="s">
        <v>122</v>
      </c>
      <c r="F21" s="4" t="s">
        <v>126</v>
      </c>
      <c r="G21" s="4" t="s">
        <v>128</v>
      </c>
      <c r="H21" s="3" t="str">
        <f t="shared" si="2"/>
        <v>Clothing, Pant, Dress, Womens, M, Black</v>
      </c>
      <c r="I21" s="5" t="s">
        <v>239</v>
      </c>
      <c r="J21" s="6">
        <v>13</v>
      </c>
      <c r="K21" s="10">
        <f t="shared" si="3"/>
        <v>1.5</v>
      </c>
      <c r="L21" s="7" t="str">
        <f t="shared" si="0"/>
        <v/>
      </c>
      <c r="M21" s="6">
        <f t="shared" si="1"/>
        <v>32.5</v>
      </c>
      <c r="N21" s="27">
        <v>5</v>
      </c>
      <c r="O21" s="74">
        <v>5</v>
      </c>
    </row>
    <row r="22" spans="1:15" x14ac:dyDescent="0.35">
      <c r="A22" s="4">
        <v>113</v>
      </c>
      <c r="B22" s="4" t="s">
        <v>98</v>
      </c>
      <c r="C22" s="4" t="s">
        <v>120</v>
      </c>
      <c r="D22" s="4" t="s">
        <v>131</v>
      </c>
      <c r="E22" s="4" t="s">
        <v>122</v>
      </c>
      <c r="F22" s="4" t="s">
        <v>126</v>
      </c>
      <c r="G22" s="4" t="s">
        <v>129</v>
      </c>
      <c r="H22" s="3" t="str">
        <f t="shared" si="2"/>
        <v>Clothing, Pant, Dress, Womens, M, Brown</v>
      </c>
      <c r="I22" s="5" t="s">
        <v>239</v>
      </c>
      <c r="J22" s="6">
        <v>13</v>
      </c>
      <c r="K22" s="10">
        <f t="shared" si="3"/>
        <v>1.5</v>
      </c>
      <c r="L22" s="7" t="str">
        <f t="shared" si="0"/>
        <v/>
      </c>
      <c r="M22" s="6">
        <f t="shared" si="1"/>
        <v>32.5</v>
      </c>
      <c r="N22" s="27">
        <v>5</v>
      </c>
      <c r="O22" s="74">
        <v>2</v>
      </c>
    </row>
    <row r="23" spans="1:15" x14ac:dyDescent="0.35">
      <c r="A23" s="4">
        <v>114</v>
      </c>
      <c r="B23" s="4" t="s">
        <v>98</v>
      </c>
      <c r="C23" s="4" t="s">
        <v>120</v>
      </c>
      <c r="D23" s="4" t="s">
        <v>131</v>
      </c>
      <c r="E23" s="4" t="s">
        <v>122</v>
      </c>
      <c r="F23" s="4" t="s">
        <v>126</v>
      </c>
      <c r="G23" s="4" t="s">
        <v>130</v>
      </c>
      <c r="H23" s="3" t="str">
        <f t="shared" si="2"/>
        <v>Clothing, Pant, Dress, Womens, M, Tan</v>
      </c>
      <c r="I23" s="5" t="s">
        <v>239</v>
      </c>
      <c r="J23" s="6">
        <v>13</v>
      </c>
      <c r="K23" s="10">
        <f t="shared" si="3"/>
        <v>1.5</v>
      </c>
      <c r="L23" s="7" t="str">
        <f t="shared" si="0"/>
        <v/>
      </c>
      <c r="M23" s="6">
        <f t="shared" si="1"/>
        <v>32.5</v>
      </c>
      <c r="N23" s="27">
        <v>5</v>
      </c>
      <c r="O23" s="74">
        <v>-1</v>
      </c>
    </row>
    <row r="24" spans="1:15" x14ac:dyDescent="0.35">
      <c r="A24" s="4">
        <v>115</v>
      </c>
      <c r="B24" s="4" t="s">
        <v>98</v>
      </c>
      <c r="C24" s="4" t="s">
        <v>120</v>
      </c>
      <c r="D24" s="4" t="s">
        <v>131</v>
      </c>
      <c r="E24" s="4" t="s">
        <v>122</v>
      </c>
      <c r="F24" s="4" t="s">
        <v>127</v>
      </c>
      <c r="G24" s="4" t="s">
        <v>128</v>
      </c>
      <c r="H24" s="3" t="str">
        <f t="shared" si="2"/>
        <v>Clothing, Pant, Dress, Womens, L, Black</v>
      </c>
      <c r="I24" s="5" t="s">
        <v>239</v>
      </c>
      <c r="J24" s="6">
        <v>16</v>
      </c>
      <c r="K24" s="10">
        <f t="shared" si="3"/>
        <v>1.5</v>
      </c>
      <c r="L24" s="7" t="str">
        <f t="shared" si="0"/>
        <v/>
      </c>
      <c r="M24" s="6">
        <f t="shared" si="1"/>
        <v>40</v>
      </c>
      <c r="N24" s="27">
        <v>5</v>
      </c>
      <c r="O24" s="74">
        <v>3</v>
      </c>
    </row>
    <row r="25" spans="1:15" x14ac:dyDescent="0.35">
      <c r="A25" s="4">
        <v>116</v>
      </c>
      <c r="B25" s="4" t="s">
        <v>98</v>
      </c>
      <c r="C25" s="4" t="s">
        <v>120</v>
      </c>
      <c r="D25" s="4" t="s">
        <v>131</v>
      </c>
      <c r="E25" s="4" t="s">
        <v>122</v>
      </c>
      <c r="F25" s="4" t="s">
        <v>127</v>
      </c>
      <c r="G25" s="4" t="s">
        <v>129</v>
      </c>
      <c r="H25" s="3" t="str">
        <f t="shared" si="2"/>
        <v>Clothing, Pant, Dress, Womens, L, Brown</v>
      </c>
      <c r="I25" s="5" t="s">
        <v>239</v>
      </c>
      <c r="J25" s="6">
        <v>16</v>
      </c>
      <c r="K25" s="10">
        <f t="shared" si="3"/>
        <v>1.5</v>
      </c>
      <c r="L25" s="7" t="str">
        <f t="shared" si="0"/>
        <v/>
      </c>
      <c r="M25" s="6">
        <f t="shared" si="1"/>
        <v>40</v>
      </c>
      <c r="N25" s="27">
        <v>5</v>
      </c>
      <c r="O25" s="74">
        <v>4</v>
      </c>
    </row>
    <row r="26" spans="1:15" x14ac:dyDescent="0.35">
      <c r="A26" s="4">
        <v>117</v>
      </c>
      <c r="B26" s="4" t="s">
        <v>98</v>
      </c>
      <c r="C26" s="4" t="s">
        <v>120</v>
      </c>
      <c r="D26" s="4" t="s">
        <v>131</v>
      </c>
      <c r="E26" s="4" t="s">
        <v>122</v>
      </c>
      <c r="F26" s="4" t="s">
        <v>127</v>
      </c>
      <c r="G26" s="4" t="s">
        <v>130</v>
      </c>
      <c r="H26" s="3" t="str">
        <f t="shared" si="2"/>
        <v>Clothing, Pant, Dress, Womens, L, Tan</v>
      </c>
      <c r="I26" s="5" t="s">
        <v>239</v>
      </c>
      <c r="J26" s="6">
        <v>16</v>
      </c>
      <c r="K26" s="10">
        <f t="shared" ref="K26:K57" si="4">IF($K$3="","",$K$3)</f>
        <v>1.5</v>
      </c>
      <c r="L26" s="7" t="str">
        <f t="shared" si="0"/>
        <v/>
      </c>
      <c r="M26" s="6">
        <f t="shared" si="1"/>
        <v>40</v>
      </c>
      <c r="N26" s="27">
        <v>5</v>
      </c>
      <c r="O26" s="74">
        <v>2</v>
      </c>
    </row>
    <row r="27" spans="1:15" x14ac:dyDescent="0.35">
      <c r="A27" s="4">
        <v>118</v>
      </c>
      <c r="B27" s="4" t="s">
        <v>98</v>
      </c>
      <c r="C27" s="4" t="s">
        <v>120</v>
      </c>
      <c r="D27" s="4" t="s">
        <v>131</v>
      </c>
      <c r="E27" s="4" t="s">
        <v>123</v>
      </c>
      <c r="F27" s="4" t="s">
        <v>125</v>
      </c>
      <c r="G27" s="4" t="s">
        <v>128</v>
      </c>
      <c r="H27" s="3" t="str">
        <f t="shared" si="2"/>
        <v>Clothing, Pant, Dress, Boys, S, Black</v>
      </c>
      <c r="I27" s="5" t="s">
        <v>239</v>
      </c>
      <c r="J27" s="6">
        <v>7</v>
      </c>
      <c r="K27" s="10">
        <f t="shared" si="4"/>
        <v>1.5</v>
      </c>
      <c r="L27" s="7" t="str">
        <f t="shared" si="0"/>
        <v/>
      </c>
      <c r="M27" s="6">
        <f t="shared" si="1"/>
        <v>17.5</v>
      </c>
      <c r="N27" s="27">
        <v>5</v>
      </c>
      <c r="O27" s="74">
        <v>1</v>
      </c>
    </row>
    <row r="28" spans="1:15" x14ac:dyDescent="0.35">
      <c r="A28" s="4">
        <v>119</v>
      </c>
      <c r="B28" s="4" t="s">
        <v>98</v>
      </c>
      <c r="C28" s="4" t="s">
        <v>120</v>
      </c>
      <c r="D28" s="4" t="s">
        <v>131</v>
      </c>
      <c r="E28" s="4" t="s">
        <v>123</v>
      </c>
      <c r="F28" s="4" t="s">
        <v>125</v>
      </c>
      <c r="G28" s="4" t="s">
        <v>129</v>
      </c>
      <c r="H28" s="3" t="str">
        <f t="shared" si="2"/>
        <v>Clothing, Pant, Dress, Boys, S, Brown</v>
      </c>
      <c r="I28" s="5" t="s">
        <v>239</v>
      </c>
      <c r="J28" s="6">
        <v>7</v>
      </c>
      <c r="K28" s="10">
        <f t="shared" si="4"/>
        <v>1.5</v>
      </c>
      <c r="L28" s="7" t="str">
        <f t="shared" si="0"/>
        <v/>
      </c>
      <c r="M28" s="6">
        <f t="shared" si="1"/>
        <v>17.5</v>
      </c>
      <c r="N28" s="27">
        <v>5</v>
      </c>
      <c r="O28" s="74">
        <v>2</v>
      </c>
    </row>
    <row r="29" spans="1:15" x14ac:dyDescent="0.35">
      <c r="A29" s="4">
        <v>120</v>
      </c>
      <c r="B29" s="4" t="s">
        <v>98</v>
      </c>
      <c r="C29" s="4" t="s">
        <v>120</v>
      </c>
      <c r="D29" s="4" t="s">
        <v>131</v>
      </c>
      <c r="E29" s="4" t="s">
        <v>123</v>
      </c>
      <c r="F29" s="4" t="s">
        <v>125</v>
      </c>
      <c r="G29" s="4" t="s">
        <v>130</v>
      </c>
      <c r="H29" s="3" t="str">
        <f t="shared" si="2"/>
        <v>Clothing, Pant, Dress, Boys, S, Tan</v>
      </c>
      <c r="I29" s="5" t="s">
        <v>239</v>
      </c>
      <c r="J29" s="6">
        <v>7</v>
      </c>
      <c r="K29" s="10">
        <f t="shared" si="4"/>
        <v>1.5</v>
      </c>
      <c r="L29" s="7" t="str">
        <f t="shared" si="0"/>
        <v/>
      </c>
      <c r="M29" s="6">
        <f t="shared" si="1"/>
        <v>17.5</v>
      </c>
      <c r="N29" s="27">
        <v>5</v>
      </c>
      <c r="O29" s="74">
        <v>3</v>
      </c>
    </row>
    <row r="30" spans="1:15" x14ac:dyDescent="0.35">
      <c r="A30" s="4">
        <v>121</v>
      </c>
      <c r="B30" s="4" t="s">
        <v>98</v>
      </c>
      <c r="C30" s="4" t="s">
        <v>120</v>
      </c>
      <c r="D30" s="4" t="s">
        <v>131</v>
      </c>
      <c r="E30" s="4" t="s">
        <v>123</v>
      </c>
      <c r="F30" s="4" t="s">
        <v>126</v>
      </c>
      <c r="G30" s="4" t="s">
        <v>128</v>
      </c>
      <c r="H30" s="3" t="str">
        <f t="shared" si="2"/>
        <v>Clothing, Pant, Dress, Boys, M, Black</v>
      </c>
      <c r="I30" s="5" t="s">
        <v>239</v>
      </c>
      <c r="J30" s="6">
        <v>8.5</v>
      </c>
      <c r="K30" s="10">
        <f t="shared" si="4"/>
        <v>1.5</v>
      </c>
      <c r="L30" s="7" t="str">
        <f t="shared" si="0"/>
        <v/>
      </c>
      <c r="M30" s="6">
        <f t="shared" si="1"/>
        <v>21.25</v>
      </c>
      <c r="N30" s="27">
        <v>5</v>
      </c>
      <c r="O30" s="74">
        <v>3</v>
      </c>
    </row>
    <row r="31" spans="1:15" x14ac:dyDescent="0.35">
      <c r="A31" s="4">
        <v>122</v>
      </c>
      <c r="B31" s="4" t="s">
        <v>98</v>
      </c>
      <c r="C31" s="4" t="s">
        <v>120</v>
      </c>
      <c r="D31" s="4" t="s">
        <v>131</v>
      </c>
      <c r="E31" s="4" t="s">
        <v>123</v>
      </c>
      <c r="F31" s="4" t="s">
        <v>126</v>
      </c>
      <c r="G31" s="4" t="s">
        <v>129</v>
      </c>
      <c r="H31" s="3" t="str">
        <f t="shared" si="2"/>
        <v>Clothing, Pant, Dress, Boys, M, Brown</v>
      </c>
      <c r="I31" s="5" t="s">
        <v>239</v>
      </c>
      <c r="J31" s="6">
        <v>8.5</v>
      </c>
      <c r="K31" s="10">
        <f t="shared" si="4"/>
        <v>1.5</v>
      </c>
      <c r="L31" s="7" t="str">
        <f t="shared" si="0"/>
        <v/>
      </c>
      <c r="M31" s="6">
        <f t="shared" si="1"/>
        <v>21.25</v>
      </c>
      <c r="N31" s="27">
        <v>5</v>
      </c>
      <c r="O31" s="74">
        <v>2</v>
      </c>
    </row>
    <row r="32" spans="1:15" x14ac:dyDescent="0.35">
      <c r="A32" s="4">
        <v>123</v>
      </c>
      <c r="B32" s="4" t="s">
        <v>98</v>
      </c>
      <c r="C32" s="4" t="s">
        <v>120</v>
      </c>
      <c r="D32" s="4" t="s">
        <v>131</v>
      </c>
      <c r="E32" s="4" t="s">
        <v>123</v>
      </c>
      <c r="F32" s="4" t="s">
        <v>126</v>
      </c>
      <c r="G32" s="4" t="s">
        <v>130</v>
      </c>
      <c r="H32" s="3" t="str">
        <f t="shared" si="2"/>
        <v>Clothing, Pant, Dress, Boys, M, Tan</v>
      </c>
      <c r="I32" s="5" t="s">
        <v>239</v>
      </c>
      <c r="J32" s="6">
        <v>8.5</v>
      </c>
      <c r="K32" s="10">
        <f t="shared" si="4"/>
        <v>1.5</v>
      </c>
      <c r="L32" s="7" t="str">
        <f t="shared" si="0"/>
        <v/>
      </c>
      <c r="M32" s="6">
        <f t="shared" si="1"/>
        <v>21.25</v>
      </c>
      <c r="N32" s="27">
        <v>5</v>
      </c>
      <c r="O32" s="74">
        <v>3</v>
      </c>
    </row>
    <row r="33" spans="1:15" x14ac:dyDescent="0.35">
      <c r="A33" s="4">
        <v>124</v>
      </c>
      <c r="B33" s="4" t="s">
        <v>98</v>
      </c>
      <c r="C33" s="4" t="s">
        <v>120</v>
      </c>
      <c r="D33" s="4" t="s">
        <v>131</v>
      </c>
      <c r="E33" s="4" t="s">
        <v>123</v>
      </c>
      <c r="F33" s="4" t="s">
        <v>127</v>
      </c>
      <c r="G33" s="4" t="s">
        <v>128</v>
      </c>
      <c r="H33" s="3" t="str">
        <f t="shared" si="2"/>
        <v>Clothing, Pant, Dress, Boys, L, Black</v>
      </c>
      <c r="I33" s="5" t="s">
        <v>239</v>
      </c>
      <c r="J33" s="6">
        <v>10</v>
      </c>
      <c r="K33" s="10">
        <f t="shared" si="4"/>
        <v>1.5</v>
      </c>
      <c r="L33" s="7" t="str">
        <f t="shared" si="0"/>
        <v/>
      </c>
      <c r="M33" s="6">
        <f t="shared" si="1"/>
        <v>25</v>
      </c>
      <c r="N33" s="27">
        <v>5</v>
      </c>
      <c r="O33" s="74">
        <v>1</v>
      </c>
    </row>
    <row r="34" spans="1:15" x14ac:dyDescent="0.35">
      <c r="A34" s="4">
        <v>125</v>
      </c>
      <c r="B34" s="4" t="s">
        <v>98</v>
      </c>
      <c r="C34" s="4" t="s">
        <v>120</v>
      </c>
      <c r="D34" s="4" t="s">
        <v>131</v>
      </c>
      <c r="E34" s="4" t="s">
        <v>123</v>
      </c>
      <c r="F34" s="4" t="s">
        <v>127</v>
      </c>
      <c r="G34" s="4" t="s">
        <v>129</v>
      </c>
      <c r="H34" s="3" t="str">
        <f t="shared" si="2"/>
        <v>Clothing, Pant, Dress, Boys, L, Brown</v>
      </c>
      <c r="I34" s="5" t="s">
        <v>239</v>
      </c>
      <c r="J34" s="6">
        <v>10</v>
      </c>
      <c r="K34" s="10">
        <f t="shared" si="4"/>
        <v>1.5</v>
      </c>
      <c r="L34" s="7" t="str">
        <f t="shared" si="0"/>
        <v/>
      </c>
      <c r="M34" s="6">
        <f t="shared" si="1"/>
        <v>25</v>
      </c>
      <c r="N34" s="27">
        <v>5</v>
      </c>
      <c r="O34" s="74">
        <v>0</v>
      </c>
    </row>
    <row r="35" spans="1:15" x14ac:dyDescent="0.35">
      <c r="A35" s="4">
        <v>126</v>
      </c>
      <c r="B35" s="4" t="s">
        <v>98</v>
      </c>
      <c r="C35" s="4" t="s">
        <v>120</v>
      </c>
      <c r="D35" s="4" t="s">
        <v>131</v>
      </c>
      <c r="E35" s="4" t="s">
        <v>123</v>
      </c>
      <c r="F35" s="4" t="s">
        <v>127</v>
      </c>
      <c r="G35" s="4" t="s">
        <v>130</v>
      </c>
      <c r="H35" s="3" t="str">
        <f t="shared" si="2"/>
        <v>Clothing, Pant, Dress, Boys, L, Tan</v>
      </c>
      <c r="I35" s="5" t="s">
        <v>239</v>
      </c>
      <c r="J35" s="6">
        <v>10</v>
      </c>
      <c r="K35" s="10">
        <f t="shared" si="4"/>
        <v>1.5</v>
      </c>
      <c r="L35" s="7" t="str">
        <f t="shared" si="0"/>
        <v/>
      </c>
      <c r="M35" s="6">
        <f t="shared" si="1"/>
        <v>25</v>
      </c>
      <c r="N35" s="27">
        <v>5</v>
      </c>
      <c r="O35" s="74">
        <v>3</v>
      </c>
    </row>
    <row r="36" spans="1:15" x14ac:dyDescent="0.35">
      <c r="A36" s="4">
        <v>127</v>
      </c>
      <c r="B36" s="4" t="s">
        <v>98</v>
      </c>
      <c r="C36" s="4" t="s">
        <v>120</v>
      </c>
      <c r="D36" s="4" t="s">
        <v>131</v>
      </c>
      <c r="E36" s="4" t="s">
        <v>124</v>
      </c>
      <c r="F36" s="4" t="s">
        <v>125</v>
      </c>
      <c r="G36" s="4" t="s">
        <v>128</v>
      </c>
      <c r="H36" s="3" t="str">
        <f t="shared" si="2"/>
        <v>Clothing, Pant, Dress, Girls, S, Black</v>
      </c>
      <c r="I36" s="5" t="s">
        <v>239</v>
      </c>
      <c r="J36" s="6">
        <v>7</v>
      </c>
      <c r="K36" s="10">
        <f t="shared" si="4"/>
        <v>1.5</v>
      </c>
      <c r="L36" s="7" t="str">
        <f t="shared" si="0"/>
        <v/>
      </c>
      <c r="M36" s="6">
        <f t="shared" si="1"/>
        <v>17.5</v>
      </c>
      <c r="N36" s="27">
        <v>5</v>
      </c>
      <c r="O36" s="74">
        <v>2</v>
      </c>
    </row>
    <row r="37" spans="1:15" x14ac:dyDescent="0.35">
      <c r="A37" s="4">
        <v>128</v>
      </c>
      <c r="B37" s="4" t="s">
        <v>98</v>
      </c>
      <c r="C37" s="4" t="s">
        <v>120</v>
      </c>
      <c r="D37" s="4" t="s">
        <v>131</v>
      </c>
      <c r="E37" s="4" t="s">
        <v>124</v>
      </c>
      <c r="F37" s="4" t="s">
        <v>125</v>
      </c>
      <c r="G37" s="4" t="s">
        <v>129</v>
      </c>
      <c r="H37" s="3" t="str">
        <f t="shared" si="2"/>
        <v>Clothing, Pant, Dress, Girls, S, Brown</v>
      </c>
      <c r="I37" s="5" t="s">
        <v>239</v>
      </c>
      <c r="J37" s="6">
        <v>7</v>
      </c>
      <c r="K37" s="10">
        <f t="shared" si="4"/>
        <v>1.5</v>
      </c>
      <c r="L37" s="7" t="str">
        <f t="shared" si="0"/>
        <v/>
      </c>
      <c r="M37" s="6">
        <f t="shared" si="1"/>
        <v>17.5</v>
      </c>
      <c r="N37" s="27">
        <v>5</v>
      </c>
      <c r="O37" s="74">
        <v>1</v>
      </c>
    </row>
    <row r="38" spans="1:15" x14ac:dyDescent="0.35">
      <c r="A38" s="4">
        <v>129</v>
      </c>
      <c r="B38" s="4" t="s">
        <v>98</v>
      </c>
      <c r="C38" s="4" t="s">
        <v>120</v>
      </c>
      <c r="D38" s="4" t="s">
        <v>131</v>
      </c>
      <c r="E38" s="4" t="s">
        <v>124</v>
      </c>
      <c r="F38" s="4" t="s">
        <v>125</v>
      </c>
      <c r="G38" s="4" t="s">
        <v>130</v>
      </c>
      <c r="H38" s="3" t="str">
        <f t="shared" si="2"/>
        <v>Clothing, Pant, Dress, Girls, S, Tan</v>
      </c>
      <c r="I38" s="5" t="s">
        <v>239</v>
      </c>
      <c r="J38" s="6">
        <v>7</v>
      </c>
      <c r="K38" s="10">
        <f t="shared" si="4"/>
        <v>1.5</v>
      </c>
      <c r="L38" s="7" t="str">
        <f t="shared" si="0"/>
        <v/>
      </c>
      <c r="M38" s="6">
        <f t="shared" si="1"/>
        <v>17.5</v>
      </c>
      <c r="N38" s="27">
        <v>5</v>
      </c>
      <c r="O38" s="74">
        <v>1</v>
      </c>
    </row>
    <row r="39" spans="1:15" x14ac:dyDescent="0.35">
      <c r="A39" s="4">
        <v>130</v>
      </c>
      <c r="B39" s="4" t="s">
        <v>98</v>
      </c>
      <c r="C39" s="4" t="s">
        <v>120</v>
      </c>
      <c r="D39" s="4" t="s">
        <v>131</v>
      </c>
      <c r="E39" s="4" t="s">
        <v>124</v>
      </c>
      <c r="F39" s="4" t="s">
        <v>126</v>
      </c>
      <c r="G39" s="4" t="s">
        <v>128</v>
      </c>
      <c r="H39" s="3" t="str">
        <f t="shared" si="2"/>
        <v>Clothing, Pant, Dress, Girls, M, Black</v>
      </c>
      <c r="I39" s="5" t="s">
        <v>239</v>
      </c>
      <c r="J39" s="6">
        <v>8.5</v>
      </c>
      <c r="K39" s="10">
        <f t="shared" si="4"/>
        <v>1.5</v>
      </c>
      <c r="L39" s="7" t="str">
        <f t="shared" si="0"/>
        <v/>
      </c>
      <c r="M39" s="6">
        <f t="shared" si="1"/>
        <v>21.25</v>
      </c>
      <c r="N39" s="27">
        <v>5</v>
      </c>
      <c r="O39" s="74">
        <v>2</v>
      </c>
    </row>
    <row r="40" spans="1:15" x14ac:dyDescent="0.35">
      <c r="A40" s="4">
        <v>131</v>
      </c>
      <c r="B40" s="4" t="s">
        <v>98</v>
      </c>
      <c r="C40" s="4" t="s">
        <v>120</v>
      </c>
      <c r="D40" s="4" t="s">
        <v>131</v>
      </c>
      <c r="E40" s="4" t="s">
        <v>124</v>
      </c>
      <c r="F40" s="4" t="s">
        <v>126</v>
      </c>
      <c r="G40" s="4" t="s">
        <v>129</v>
      </c>
      <c r="H40" s="3" t="str">
        <f t="shared" si="2"/>
        <v>Clothing, Pant, Dress, Girls, M, Brown</v>
      </c>
      <c r="I40" s="5" t="s">
        <v>239</v>
      </c>
      <c r="J40" s="6">
        <v>8.5</v>
      </c>
      <c r="K40" s="10">
        <f t="shared" si="4"/>
        <v>1.5</v>
      </c>
      <c r="L40" s="7" t="str">
        <f t="shared" si="0"/>
        <v/>
      </c>
      <c r="M40" s="6">
        <f t="shared" si="1"/>
        <v>21.25</v>
      </c>
      <c r="N40" s="27">
        <v>5</v>
      </c>
      <c r="O40" s="74">
        <v>2</v>
      </c>
    </row>
    <row r="41" spans="1:15" x14ac:dyDescent="0.35">
      <c r="A41" s="4">
        <v>132</v>
      </c>
      <c r="B41" s="4" t="s">
        <v>98</v>
      </c>
      <c r="C41" s="4" t="s">
        <v>120</v>
      </c>
      <c r="D41" s="4" t="s">
        <v>131</v>
      </c>
      <c r="E41" s="4" t="s">
        <v>124</v>
      </c>
      <c r="F41" s="4" t="s">
        <v>126</v>
      </c>
      <c r="G41" s="4" t="s">
        <v>130</v>
      </c>
      <c r="H41" s="3" t="str">
        <f t="shared" si="2"/>
        <v>Clothing, Pant, Dress, Girls, M, Tan</v>
      </c>
      <c r="I41" s="5" t="s">
        <v>239</v>
      </c>
      <c r="J41" s="6">
        <v>8.5</v>
      </c>
      <c r="K41" s="10">
        <f t="shared" si="4"/>
        <v>1.5</v>
      </c>
      <c r="L41" s="7" t="str">
        <f t="shared" ref="L41:L72" si="5">IF(K41&lt;&gt;$K$3,"*","")</f>
        <v/>
      </c>
      <c r="M41" s="6">
        <f t="shared" ref="M41:M72" si="6">J41*(1+K41)</f>
        <v>21.25</v>
      </c>
      <c r="N41" s="27">
        <v>5</v>
      </c>
      <c r="O41" s="74">
        <v>2</v>
      </c>
    </row>
    <row r="42" spans="1:15" x14ac:dyDescent="0.35">
      <c r="A42" s="4">
        <v>133</v>
      </c>
      <c r="B42" s="4" t="s">
        <v>98</v>
      </c>
      <c r="C42" s="4" t="s">
        <v>120</v>
      </c>
      <c r="D42" s="4" t="s">
        <v>131</v>
      </c>
      <c r="E42" s="4" t="s">
        <v>124</v>
      </c>
      <c r="F42" s="4" t="s">
        <v>127</v>
      </c>
      <c r="G42" s="4" t="s">
        <v>128</v>
      </c>
      <c r="H42" s="3" t="str">
        <f t="shared" si="2"/>
        <v>Clothing, Pant, Dress, Girls, L, Black</v>
      </c>
      <c r="I42" s="5" t="s">
        <v>239</v>
      </c>
      <c r="J42" s="6">
        <v>10</v>
      </c>
      <c r="K42" s="10">
        <f t="shared" si="4"/>
        <v>1.5</v>
      </c>
      <c r="L42" s="7" t="str">
        <f t="shared" si="5"/>
        <v/>
      </c>
      <c r="M42" s="6">
        <f t="shared" si="6"/>
        <v>25</v>
      </c>
      <c r="N42" s="27">
        <v>5</v>
      </c>
      <c r="O42" s="74">
        <v>0</v>
      </c>
    </row>
    <row r="43" spans="1:15" x14ac:dyDescent="0.35">
      <c r="A43" s="4">
        <v>134</v>
      </c>
      <c r="B43" s="4" t="s">
        <v>98</v>
      </c>
      <c r="C43" s="4" t="s">
        <v>120</v>
      </c>
      <c r="D43" s="4" t="s">
        <v>131</v>
      </c>
      <c r="E43" s="4" t="s">
        <v>124</v>
      </c>
      <c r="F43" s="4" t="s">
        <v>127</v>
      </c>
      <c r="G43" s="4" t="s">
        <v>129</v>
      </c>
      <c r="H43" s="3" t="str">
        <f t="shared" si="2"/>
        <v>Clothing, Pant, Dress, Girls, L, Brown</v>
      </c>
      <c r="I43" s="5" t="s">
        <v>239</v>
      </c>
      <c r="J43" s="6">
        <v>10</v>
      </c>
      <c r="K43" s="10">
        <f t="shared" si="4"/>
        <v>1.5</v>
      </c>
      <c r="L43" s="7" t="str">
        <f t="shared" si="5"/>
        <v/>
      </c>
      <c r="M43" s="6">
        <f t="shared" si="6"/>
        <v>25</v>
      </c>
      <c r="N43" s="27">
        <v>5</v>
      </c>
      <c r="O43" s="74">
        <v>2</v>
      </c>
    </row>
    <row r="44" spans="1:15" x14ac:dyDescent="0.35">
      <c r="A44" s="4">
        <v>135</v>
      </c>
      <c r="B44" s="4" t="s">
        <v>98</v>
      </c>
      <c r="C44" s="4" t="s">
        <v>120</v>
      </c>
      <c r="D44" s="4" t="s">
        <v>131</v>
      </c>
      <c r="E44" s="4" t="s">
        <v>124</v>
      </c>
      <c r="F44" s="4" t="s">
        <v>127</v>
      </c>
      <c r="G44" s="4" t="s">
        <v>130</v>
      </c>
      <c r="H44" s="3" t="str">
        <f t="shared" si="2"/>
        <v>Clothing, Pant, Dress, Girls, L, Tan</v>
      </c>
      <c r="I44" s="5" t="s">
        <v>239</v>
      </c>
      <c r="J44" s="6">
        <v>10</v>
      </c>
      <c r="K44" s="10">
        <f t="shared" si="4"/>
        <v>1.5</v>
      </c>
      <c r="L44" s="7" t="str">
        <f t="shared" si="5"/>
        <v/>
      </c>
      <c r="M44" s="6">
        <f t="shared" si="6"/>
        <v>25</v>
      </c>
      <c r="N44" s="27">
        <v>5</v>
      </c>
      <c r="O44" s="74">
        <v>2</v>
      </c>
    </row>
    <row r="45" spans="1:15" x14ac:dyDescent="0.35">
      <c r="A45" s="4">
        <v>136</v>
      </c>
      <c r="B45" s="4" t="s">
        <v>98</v>
      </c>
      <c r="C45" s="4" t="s">
        <v>120</v>
      </c>
      <c r="D45" s="4" t="s">
        <v>119</v>
      </c>
      <c r="E45" s="4" t="s">
        <v>121</v>
      </c>
      <c r="F45" s="4" t="s">
        <v>125</v>
      </c>
      <c r="G45" s="4" t="s">
        <v>132</v>
      </c>
      <c r="H45" s="3" t="str">
        <f t="shared" si="2"/>
        <v>Clothing, Pant, Casual, Mens, S, Green</v>
      </c>
      <c r="I45" s="5" t="s">
        <v>239</v>
      </c>
      <c r="J45" s="6">
        <v>17.5</v>
      </c>
      <c r="K45" s="10">
        <f t="shared" si="4"/>
        <v>1.5</v>
      </c>
      <c r="L45" s="7" t="str">
        <f t="shared" si="5"/>
        <v/>
      </c>
      <c r="M45" s="6">
        <f t="shared" si="6"/>
        <v>43.75</v>
      </c>
      <c r="N45" s="27">
        <v>5</v>
      </c>
      <c r="O45" s="74">
        <v>5</v>
      </c>
    </row>
    <row r="46" spans="1:15" x14ac:dyDescent="0.35">
      <c r="A46" s="4">
        <v>137</v>
      </c>
      <c r="B46" s="4" t="s">
        <v>98</v>
      </c>
      <c r="C46" s="4" t="s">
        <v>120</v>
      </c>
      <c r="D46" s="4" t="s">
        <v>119</v>
      </c>
      <c r="E46" s="4" t="s">
        <v>121</v>
      </c>
      <c r="F46" s="4" t="s">
        <v>125</v>
      </c>
      <c r="G46" s="4" t="s">
        <v>133</v>
      </c>
      <c r="H46" s="3" t="str">
        <f t="shared" si="2"/>
        <v>Clothing, Pant, Casual, Mens, S, Blue</v>
      </c>
      <c r="I46" s="5" t="s">
        <v>239</v>
      </c>
      <c r="J46" s="6">
        <v>17.5</v>
      </c>
      <c r="K46" s="10">
        <f t="shared" si="4"/>
        <v>1.5</v>
      </c>
      <c r="L46" s="7" t="str">
        <f t="shared" si="5"/>
        <v/>
      </c>
      <c r="M46" s="6">
        <f t="shared" si="6"/>
        <v>43.75</v>
      </c>
      <c r="N46" s="27">
        <v>5</v>
      </c>
      <c r="O46" s="74">
        <v>3</v>
      </c>
    </row>
    <row r="47" spans="1:15" x14ac:dyDescent="0.35">
      <c r="A47" s="4">
        <v>138</v>
      </c>
      <c r="B47" s="4" t="s">
        <v>98</v>
      </c>
      <c r="C47" s="4" t="s">
        <v>120</v>
      </c>
      <c r="D47" s="4" t="s">
        <v>119</v>
      </c>
      <c r="E47" s="4" t="s">
        <v>121</v>
      </c>
      <c r="F47" s="4" t="s">
        <v>125</v>
      </c>
      <c r="G47" s="4" t="s">
        <v>134</v>
      </c>
      <c r="H47" s="3" t="str">
        <f t="shared" si="2"/>
        <v>Clothing, Pant, Casual, Mens, S, White</v>
      </c>
      <c r="I47" s="5" t="s">
        <v>239</v>
      </c>
      <c r="J47" s="6">
        <v>17.5</v>
      </c>
      <c r="K47" s="10">
        <f t="shared" si="4"/>
        <v>1.5</v>
      </c>
      <c r="L47" s="7" t="str">
        <f t="shared" si="5"/>
        <v/>
      </c>
      <c r="M47" s="6">
        <f t="shared" si="6"/>
        <v>43.75</v>
      </c>
      <c r="N47" s="27">
        <v>5</v>
      </c>
      <c r="O47" s="74">
        <v>1</v>
      </c>
    </row>
    <row r="48" spans="1:15" x14ac:dyDescent="0.35">
      <c r="A48" s="4">
        <v>139</v>
      </c>
      <c r="B48" s="4" t="s">
        <v>98</v>
      </c>
      <c r="C48" s="4" t="s">
        <v>120</v>
      </c>
      <c r="D48" s="4" t="s">
        <v>119</v>
      </c>
      <c r="E48" s="4" t="s">
        <v>121</v>
      </c>
      <c r="F48" s="4" t="s">
        <v>126</v>
      </c>
      <c r="G48" s="4" t="s">
        <v>132</v>
      </c>
      <c r="H48" s="3" t="str">
        <f t="shared" si="2"/>
        <v>Clothing, Pant, Casual, Mens, M, Green</v>
      </c>
      <c r="I48" s="5" t="s">
        <v>239</v>
      </c>
      <c r="J48" s="6">
        <v>22</v>
      </c>
      <c r="K48" s="10">
        <f t="shared" si="4"/>
        <v>1.5</v>
      </c>
      <c r="L48" s="7" t="str">
        <f t="shared" si="5"/>
        <v/>
      </c>
      <c r="M48" s="6">
        <f t="shared" si="6"/>
        <v>55</v>
      </c>
      <c r="N48" s="27">
        <v>5</v>
      </c>
      <c r="O48" s="74">
        <v>8</v>
      </c>
    </row>
    <row r="49" spans="1:15" x14ac:dyDescent="0.35">
      <c r="A49" s="4">
        <v>140</v>
      </c>
      <c r="B49" s="4" t="s">
        <v>98</v>
      </c>
      <c r="C49" s="4" t="s">
        <v>120</v>
      </c>
      <c r="D49" s="4" t="s">
        <v>119</v>
      </c>
      <c r="E49" s="4" t="s">
        <v>121</v>
      </c>
      <c r="F49" s="4" t="s">
        <v>126</v>
      </c>
      <c r="G49" s="4" t="s">
        <v>133</v>
      </c>
      <c r="H49" s="3" t="str">
        <f t="shared" si="2"/>
        <v>Clothing, Pant, Casual, Mens, M, Blue</v>
      </c>
      <c r="I49" s="5" t="s">
        <v>239</v>
      </c>
      <c r="J49" s="6">
        <v>22</v>
      </c>
      <c r="K49" s="10">
        <f t="shared" si="4"/>
        <v>1.5</v>
      </c>
      <c r="L49" s="7" t="str">
        <f t="shared" si="5"/>
        <v/>
      </c>
      <c r="M49" s="6">
        <f t="shared" si="6"/>
        <v>55</v>
      </c>
      <c r="N49" s="27">
        <v>5</v>
      </c>
      <c r="O49" s="74">
        <v>4</v>
      </c>
    </row>
    <row r="50" spans="1:15" x14ac:dyDescent="0.35">
      <c r="A50" s="4">
        <v>141</v>
      </c>
      <c r="B50" s="4" t="s">
        <v>98</v>
      </c>
      <c r="C50" s="4" t="s">
        <v>120</v>
      </c>
      <c r="D50" s="4" t="s">
        <v>119</v>
      </c>
      <c r="E50" s="4" t="s">
        <v>121</v>
      </c>
      <c r="F50" s="4" t="s">
        <v>126</v>
      </c>
      <c r="G50" s="4" t="s">
        <v>134</v>
      </c>
      <c r="H50" s="3" t="str">
        <f t="shared" si="2"/>
        <v>Clothing, Pant, Casual, Mens, M, White</v>
      </c>
      <c r="I50" s="5" t="s">
        <v>239</v>
      </c>
      <c r="J50" s="6">
        <v>22</v>
      </c>
      <c r="K50" s="10">
        <f t="shared" si="4"/>
        <v>1.5</v>
      </c>
      <c r="L50" s="7" t="str">
        <f t="shared" si="5"/>
        <v/>
      </c>
      <c r="M50" s="6">
        <f t="shared" si="6"/>
        <v>55</v>
      </c>
      <c r="N50" s="27">
        <v>5</v>
      </c>
      <c r="O50" s="74">
        <v>7</v>
      </c>
    </row>
    <row r="51" spans="1:15" x14ac:dyDescent="0.35">
      <c r="A51" s="4">
        <v>142</v>
      </c>
      <c r="B51" s="4" t="s">
        <v>98</v>
      </c>
      <c r="C51" s="4" t="s">
        <v>120</v>
      </c>
      <c r="D51" s="4" t="s">
        <v>119</v>
      </c>
      <c r="E51" s="4" t="s">
        <v>121</v>
      </c>
      <c r="F51" s="4" t="s">
        <v>127</v>
      </c>
      <c r="G51" s="4" t="s">
        <v>132</v>
      </c>
      <c r="H51" s="3" t="str">
        <f t="shared" si="2"/>
        <v>Clothing, Pant, Casual, Mens, L, Green</v>
      </c>
      <c r="I51" s="5" t="s">
        <v>239</v>
      </c>
      <c r="J51" s="6">
        <v>28</v>
      </c>
      <c r="K51" s="10">
        <f t="shared" si="4"/>
        <v>1.5</v>
      </c>
      <c r="L51" s="7" t="str">
        <f t="shared" si="5"/>
        <v/>
      </c>
      <c r="M51" s="6">
        <f t="shared" si="6"/>
        <v>70</v>
      </c>
      <c r="N51" s="27">
        <v>5</v>
      </c>
      <c r="O51" s="74">
        <v>2</v>
      </c>
    </row>
    <row r="52" spans="1:15" x14ac:dyDescent="0.35">
      <c r="A52" s="4">
        <v>143</v>
      </c>
      <c r="B52" s="4" t="s">
        <v>98</v>
      </c>
      <c r="C52" s="4" t="s">
        <v>120</v>
      </c>
      <c r="D52" s="4" t="s">
        <v>119</v>
      </c>
      <c r="E52" s="4" t="s">
        <v>121</v>
      </c>
      <c r="F52" s="4" t="s">
        <v>127</v>
      </c>
      <c r="G52" s="4" t="s">
        <v>133</v>
      </c>
      <c r="H52" s="3" t="str">
        <f t="shared" si="2"/>
        <v>Clothing, Pant, Casual, Mens, L, Blue</v>
      </c>
      <c r="I52" s="5" t="s">
        <v>239</v>
      </c>
      <c r="J52" s="6">
        <v>28</v>
      </c>
      <c r="K52" s="10">
        <f t="shared" si="4"/>
        <v>1.5</v>
      </c>
      <c r="L52" s="7" t="str">
        <f t="shared" si="5"/>
        <v/>
      </c>
      <c r="M52" s="6">
        <f t="shared" si="6"/>
        <v>70</v>
      </c>
      <c r="N52" s="27">
        <v>5</v>
      </c>
      <c r="O52" s="74">
        <v>2</v>
      </c>
    </row>
    <row r="53" spans="1:15" x14ac:dyDescent="0.35">
      <c r="A53" s="4">
        <v>144</v>
      </c>
      <c r="B53" s="4" t="s">
        <v>98</v>
      </c>
      <c r="C53" s="4" t="s">
        <v>120</v>
      </c>
      <c r="D53" s="4" t="s">
        <v>119</v>
      </c>
      <c r="E53" s="4" t="s">
        <v>121</v>
      </c>
      <c r="F53" s="4" t="s">
        <v>127</v>
      </c>
      <c r="G53" s="4" t="s">
        <v>134</v>
      </c>
      <c r="H53" s="3" t="str">
        <f t="shared" si="2"/>
        <v>Clothing, Pant, Casual, Mens, L, White</v>
      </c>
      <c r="I53" s="5" t="s">
        <v>239</v>
      </c>
      <c r="J53" s="6">
        <v>28</v>
      </c>
      <c r="K53" s="10">
        <f t="shared" si="4"/>
        <v>1.5</v>
      </c>
      <c r="L53" s="7" t="str">
        <f t="shared" si="5"/>
        <v/>
      </c>
      <c r="M53" s="6">
        <f t="shared" si="6"/>
        <v>70</v>
      </c>
      <c r="N53" s="27">
        <v>5</v>
      </c>
      <c r="O53" s="74">
        <v>2</v>
      </c>
    </row>
    <row r="54" spans="1:15" x14ac:dyDescent="0.35">
      <c r="A54" s="4">
        <v>145</v>
      </c>
      <c r="B54" s="4" t="s">
        <v>98</v>
      </c>
      <c r="C54" s="4" t="s">
        <v>120</v>
      </c>
      <c r="D54" s="4" t="s">
        <v>119</v>
      </c>
      <c r="E54" s="4" t="s">
        <v>122</v>
      </c>
      <c r="F54" s="4" t="s">
        <v>125</v>
      </c>
      <c r="G54" s="4" t="s">
        <v>132</v>
      </c>
      <c r="H54" s="3" t="str">
        <f t="shared" si="2"/>
        <v>Clothing, Pant, Casual, Womens, S, Green</v>
      </c>
      <c r="I54" s="5" t="s">
        <v>239</v>
      </c>
      <c r="J54" s="6">
        <v>17.5</v>
      </c>
      <c r="K54" s="10">
        <f t="shared" si="4"/>
        <v>1.5</v>
      </c>
      <c r="L54" s="7" t="str">
        <f t="shared" si="5"/>
        <v/>
      </c>
      <c r="M54" s="6">
        <f t="shared" si="6"/>
        <v>43.75</v>
      </c>
      <c r="N54" s="27">
        <v>5</v>
      </c>
      <c r="O54" s="74">
        <v>3</v>
      </c>
    </row>
    <row r="55" spans="1:15" x14ac:dyDescent="0.35">
      <c r="A55" s="4">
        <v>146</v>
      </c>
      <c r="B55" s="4" t="s">
        <v>98</v>
      </c>
      <c r="C55" s="4" t="s">
        <v>120</v>
      </c>
      <c r="D55" s="4" t="s">
        <v>119</v>
      </c>
      <c r="E55" s="4" t="s">
        <v>122</v>
      </c>
      <c r="F55" s="4" t="s">
        <v>125</v>
      </c>
      <c r="G55" s="4" t="s">
        <v>133</v>
      </c>
      <c r="H55" s="3" t="str">
        <f t="shared" si="2"/>
        <v>Clothing, Pant, Casual, Womens, S, Blue</v>
      </c>
      <c r="I55" s="5" t="s">
        <v>239</v>
      </c>
      <c r="J55" s="6">
        <v>17.5</v>
      </c>
      <c r="K55" s="10">
        <f t="shared" si="4"/>
        <v>1.5</v>
      </c>
      <c r="L55" s="7" t="str">
        <f t="shared" si="5"/>
        <v/>
      </c>
      <c r="M55" s="6">
        <f t="shared" si="6"/>
        <v>43.75</v>
      </c>
      <c r="N55" s="27">
        <v>5</v>
      </c>
      <c r="O55" s="74">
        <v>3</v>
      </c>
    </row>
    <row r="56" spans="1:15" x14ac:dyDescent="0.35">
      <c r="A56" s="4">
        <v>147</v>
      </c>
      <c r="B56" s="4" t="s">
        <v>98</v>
      </c>
      <c r="C56" s="4" t="s">
        <v>120</v>
      </c>
      <c r="D56" s="4" t="s">
        <v>119</v>
      </c>
      <c r="E56" s="4" t="s">
        <v>122</v>
      </c>
      <c r="F56" s="4" t="s">
        <v>125</v>
      </c>
      <c r="G56" s="4" t="s">
        <v>134</v>
      </c>
      <c r="H56" s="3" t="str">
        <f t="shared" si="2"/>
        <v>Clothing, Pant, Casual, Womens, S, White</v>
      </c>
      <c r="I56" s="5" t="s">
        <v>239</v>
      </c>
      <c r="J56" s="6">
        <v>17.5</v>
      </c>
      <c r="K56" s="10">
        <f t="shared" si="4"/>
        <v>1.5</v>
      </c>
      <c r="L56" s="7" t="str">
        <f t="shared" si="5"/>
        <v/>
      </c>
      <c r="M56" s="6">
        <f t="shared" si="6"/>
        <v>43.75</v>
      </c>
      <c r="N56" s="27">
        <v>5</v>
      </c>
      <c r="O56" s="74">
        <v>2</v>
      </c>
    </row>
    <row r="57" spans="1:15" x14ac:dyDescent="0.35">
      <c r="A57" s="4">
        <v>148</v>
      </c>
      <c r="B57" s="4" t="s">
        <v>98</v>
      </c>
      <c r="C57" s="4" t="s">
        <v>120</v>
      </c>
      <c r="D57" s="4" t="s">
        <v>119</v>
      </c>
      <c r="E57" s="4" t="s">
        <v>122</v>
      </c>
      <c r="F57" s="4" t="s">
        <v>126</v>
      </c>
      <c r="G57" s="4" t="s">
        <v>132</v>
      </c>
      <c r="H57" s="3" t="str">
        <f t="shared" si="2"/>
        <v>Clothing, Pant, Casual, Womens, M, Green</v>
      </c>
      <c r="I57" s="5" t="s">
        <v>239</v>
      </c>
      <c r="J57" s="6">
        <v>22</v>
      </c>
      <c r="K57" s="10">
        <f t="shared" si="4"/>
        <v>1.5</v>
      </c>
      <c r="L57" s="7" t="str">
        <f t="shared" si="5"/>
        <v/>
      </c>
      <c r="M57" s="6">
        <f t="shared" si="6"/>
        <v>55</v>
      </c>
      <c r="N57" s="27">
        <v>5</v>
      </c>
      <c r="O57" s="74">
        <v>7</v>
      </c>
    </row>
    <row r="58" spans="1:15" x14ac:dyDescent="0.35">
      <c r="A58" s="4">
        <v>149</v>
      </c>
      <c r="B58" s="4" t="s">
        <v>98</v>
      </c>
      <c r="C58" s="4" t="s">
        <v>120</v>
      </c>
      <c r="D58" s="4" t="s">
        <v>119</v>
      </c>
      <c r="E58" s="4" t="s">
        <v>122</v>
      </c>
      <c r="F58" s="4" t="s">
        <v>126</v>
      </c>
      <c r="G58" s="4" t="s">
        <v>133</v>
      </c>
      <c r="H58" s="3" t="str">
        <f t="shared" si="2"/>
        <v>Clothing, Pant, Casual, Womens, M, Blue</v>
      </c>
      <c r="I58" s="5" t="s">
        <v>239</v>
      </c>
      <c r="J58" s="6">
        <v>22</v>
      </c>
      <c r="K58" s="10">
        <f t="shared" ref="K58:K89" si="7">IF($K$3="","",$K$3)</f>
        <v>1.5</v>
      </c>
      <c r="L58" s="7" t="str">
        <f t="shared" si="5"/>
        <v/>
      </c>
      <c r="M58" s="6">
        <f t="shared" si="6"/>
        <v>55</v>
      </c>
      <c r="N58" s="27">
        <v>5</v>
      </c>
      <c r="O58" s="74">
        <v>8</v>
      </c>
    </row>
    <row r="59" spans="1:15" x14ac:dyDescent="0.35">
      <c r="A59" s="4">
        <v>150</v>
      </c>
      <c r="B59" s="4" t="s">
        <v>98</v>
      </c>
      <c r="C59" s="4" t="s">
        <v>120</v>
      </c>
      <c r="D59" s="4" t="s">
        <v>119</v>
      </c>
      <c r="E59" s="4" t="s">
        <v>122</v>
      </c>
      <c r="F59" s="4" t="s">
        <v>126</v>
      </c>
      <c r="G59" s="4" t="s">
        <v>134</v>
      </c>
      <c r="H59" s="3" t="str">
        <f t="shared" si="2"/>
        <v>Clothing, Pant, Casual, Womens, M, White</v>
      </c>
      <c r="I59" s="5" t="s">
        <v>239</v>
      </c>
      <c r="J59" s="6">
        <v>22</v>
      </c>
      <c r="K59" s="10">
        <f t="shared" si="7"/>
        <v>1.5</v>
      </c>
      <c r="L59" s="7" t="str">
        <f t="shared" si="5"/>
        <v/>
      </c>
      <c r="M59" s="6">
        <f t="shared" si="6"/>
        <v>55</v>
      </c>
      <c r="N59" s="27">
        <v>5</v>
      </c>
      <c r="O59" s="74">
        <v>12</v>
      </c>
    </row>
    <row r="60" spans="1:15" x14ac:dyDescent="0.35">
      <c r="A60" s="4">
        <v>151</v>
      </c>
      <c r="B60" s="4" t="s">
        <v>98</v>
      </c>
      <c r="C60" s="4" t="s">
        <v>120</v>
      </c>
      <c r="D60" s="4" t="s">
        <v>119</v>
      </c>
      <c r="E60" s="4" t="s">
        <v>122</v>
      </c>
      <c r="F60" s="4" t="s">
        <v>127</v>
      </c>
      <c r="G60" s="4" t="s">
        <v>132</v>
      </c>
      <c r="H60" s="3" t="str">
        <f t="shared" si="2"/>
        <v>Clothing, Pant, Casual, Womens, L, Green</v>
      </c>
      <c r="I60" s="5" t="s">
        <v>239</v>
      </c>
      <c r="J60" s="6">
        <v>28</v>
      </c>
      <c r="K60" s="10">
        <f t="shared" si="7"/>
        <v>1.5</v>
      </c>
      <c r="L60" s="7" t="str">
        <f t="shared" si="5"/>
        <v/>
      </c>
      <c r="M60" s="6">
        <f t="shared" si="6"/>
        <v>70</v>
      </c>
      <c r="N60" s="27">
        <v>5</v>
      </c>
      <c r="O60" s="74">
        <v>5</v>
      </c>
    </row>
    <row r="61" spans="1:15" x14ac:dyDescent="0.35">
      <c r="A61" s="4">
        <v>152</v>
      </c>
      <c r="B61" s="4" t="s">
        <v>98</v>
      </c>
      <c r="C61" s="4" t="s">
        <v>120</v>
      </c>
      <c r="D61" s="4" t="s">
        <v>119</v>
      </c>
      <c r="E61" s="4" t="s">
        <v>122</v>
      </c>
      <c r="F61" s="4" t="s">
        <v>127</v>
      </c>
      <c r="G61" s="4" t="s">
        <v>133</v>
      </c>
      <c r="H61" s="3" t="str">
        <f t="shared" si="2"/>
        <v>Clothing, Pant, Casual, Womens, L, Blue</v>
      </c>
      <c r="I61" s="5" t="s">
        <v>239</v>
      </c>
      <c r="J61" s="6">
        <v>28</v>
      </c>
      <c r="K61" s="10">
        <f t="shared" si="7"/>
        <v>1.5</v>
      </c>
      <c r="L61" s="7" t="str">
        <f t="shared" si="5"/>
        <v/>
      </c>
      <c r="M61" s="6">
        <f t="shared" si="6"/>
        <v>70</v>
      </c>
      <c r="N61" s="27">
        <v>5</v>
      </c>
      <c r="O61" s="74">
        <v>2</v>
      </c>
    </row>
    <row r="62" spans="1:15" x14ac:dyDescent="0.35">
      <c r="A62" s="4">
        <v>153</v>
      </c>
      <c r="B62" s="4" t="s">
        <v>98</v>
      </c>
      <c r="C62" s="4" t="s">
        <v>120</v>
      </c>
      <c r="D62" s="4" t="s">
        <v>119</v>
      </c>
      <c r="E62" s="4" t="s">
        <v>122</v>
      </c>
      <c r="F62" s="4" t="s">
        <v>127</v>
      </c>
      <c r="G62" s="4" t="s">
        <v>134</v>
      </c>
      <c r="H62" s="3" t="str">
        <f t="shared" si="2"/>
        <v>Clothing, Pant, Casual, Womens, L, White</v>
      </c>
      <c r="I62" s="5" t="s">
        <v>239</v>
      </c>
      <c r="J62" s="6">
        <v>28</v>
      </c>
      <c r="K62" s="10">
        <f t="shared" si="7"/>
        <v>1.5</v>
      </c>
      <c r="L62" s="7" t="str">
        <f t="shared" si="5"/>
        <v/>
      </c>
      <c r="M62" s="6">
        <f t="shared" si="6"/>
        <v>70</v>
      </c>
      <c r="N62" s="27">
        <v>5</v>
      </c>
      <c r="O62" s="74">
        <v>4</v>
      </c>
    </row>
    <row r="63" spans="1:15" x14ac:dyDescent="0.35">
      <c r="A63" s="4">
        <v>154</v>
      </c>
      <c r="B63" s="4" t="s">
        <v>98</v>
      </c>
      <c r="C63" s="4" t="s">
        <v>120</v>
      </c>
      <c r="D63" s="4" t="s">
        <v>119</v>
      </c>
      <c r="E63" s="4" t="s">
        <v>123</v>
      </c>
      <c r="F63" s="4" t="s">
        <v>125</v>
      </c>
      <c r="G63" s="4" t="s">
        <v>132</v>
      </c>
      <c r="H63" s="3" t="str">
        <f t="shared" si="2"/>
        <v>Clothing, Pant, Casual, Boys, S, Green</v>
      </c>
      <c r="I63" s="5" t="s">
        <v>239</v>
      </c>
      <c r="J63" s="6">
        <v>10</v>
      </c>
      <c r="K63" s="10">
        <f t="shared" si="7"/>
        <v>1.5</v>
      </c>
      <c r="L63" s="7" t="str">
        <f t="shared" si="5"/>
        <v/>
      </c>
      <c r="M63" s="6">
        <f t="shared" si="6"/>
        <v>25</v>
      </c>
      <c r="N63" s="27">
        <v>5</v>
      </c>
      <c r="O63" s="74">
        <v>4</v>
      </c>
    </row>
    <row r="64" spans="1:15" x14ac:dyDescent="0.35">
      <c r="A64" s="4">
        <v>155</v>
      </c>
      <c r="B64" s="4" t="s">
        <v>98</v>
      </c>
      <c r="C64" s="4" t="s">
        <v>120</v>
      </c>
      <c r="D64" s="4" t="s">
        <v>119</v>
      </c>
      <c r="E64" s="4" t="s">
        <v>123</v>
      </c>
      <c r="F64" s="4" t="s">
        <v>125</v>
      </c>
      <c r="G64" s="4" t="s">
        <v>133</v>
      </c>
      <c r="H64" s="3" t="str">
        <f t="shared" si="2"/>
        <v>Clothing, Pant, Casual, Boys, S, Blue</v>
      </c>
      <c r="I64" s="5" t="s">
        <v>239</v>
      </c>
      <c r="J64" s="6">
        <v>10</v>
      </c>
      <c r="K64" s="10">
        <f t="shared" si="7"/>
        <v>1.5</v>
      </c>
      <c r="L64" s="7" t="str">
        <f t="shared" si="5"/>
        <v/>
      </c>
      <c r="M64" s="6">
        <f t="shared" si="6"/>
        <v>25</v>
      </c>
      <c r="N64" s="27">
        <v>5</v>
      </c>
      <c r="O64" s="74">
        <v>3</v>
      </c>
    </row>
    <row r="65" spans="1:15" x14ac:dyDescent="0.35">
      <c r="A65" s="4">
        <v>156</v>
      </c>
      <c r="B65" s="4" t="s">
        <v>98</v>
      </c>
      <c r="C65" s="4" t="s">
        <v>120</v>
      </c>
      <c r="D65" s="4" t="s">
        <v>119</v>
      </c>
      <c r="E65" s="4" t="s">
        <v>123</v>
      </c>
      <c r="F65" s="4" t="s">
        <v>125</v>
      </c>
      <c r="G65" s="4" t="s">
        <v>134</v>
      </c>
      <c r="H65" s="3" t="str">
        <f t="shared" si="2"/>
        <v>Clothing, Pant, Casual, Boys, S, White</v>
      </c>
      <c r="I65" s="5" t="s">
        <v>239</v>
      </c>
      <c r="J65" s="6">
        <v>10</v>
      </c>
      <c r="K65" s="10">
        <f t="shared" si="7"/>
        <v>1.5</v>
      </c>
      <c r="L65" s="7" t="str">
        <f t="shared" si="5"/>
        <v/>
      </c>
      <c r="M65" s="6">
        <f t="shared" si="6"/>
        <v>25</v>
      </c>
      <c r="N65" s="27">
        <v>5</v>
      </c>
      <c r="O65" s="74">
        <v>3</v>
      </c>
    </row>
    <row r="66" spans="1:15" x14ac:dyDescent="0.35">
      <c r="A66" s="4">
        <v>157</v>
      </c>
      <c r="B66" s="4" t="s">
        <v>98</v>
      </c>
      <c r="C66" s="4" t="s">
        <v>120</v>
      </c>
      <c r="D66" s="4" t="s">
        <v>119</v>
      </c>
      <c r="E66" s="4" t="s">
        <v>123</v>
      </c>
      <c r="F66" s="4" t="s">
        <v>126</v>
      </c>
      <c r="G66" s="4" t="s">
        <v>132</v>
      </c>
      <c r="H66" s="3" t="str">
        <f t="shared" si="2"/>
        <v>Clothing, Pant, Casual, Boys, M, Green</v>
      </c>
      <c r="I66" s="5" t="s">
        <v>239</v>
      </c>
      <c r="J66" s="6">
        <v>14.5</v>
      </c>
      <c r="K66" s="10">
        <f t="shared" si="7"/>
        <v>1.5</v>
      </c>
      <c r="L66" s="7" t="str">
        <f t="shared" si="5"/>
        <v/>
      </c>
      <c r="M66" s="6">
        <f t="shared" si="6"/>
        <v>36.25</v>
      </c>
      <c r="N66" s="27">
        <v>5</v>
      </c>
      <c r="O66" s="74">
        <v>1</v>
      </c>
    </row>
    <row r="67" spans="1:15" x14ac:dyDescent="0.35">
      <c r="A67" s="4">
        <v>158</v>
      </c>
      <c r="B67" s="4" t="s">
        <v>98</v>
      </c>
      <c r="C67" s="4" t="s">
        <v>120</v>
      </c>
      <c r="D67" s="4" t="s">
        <v>119</v>
      </c>
      <c r="E67" s="4" t="s">
        <v>123</v>
      </c>
      <c r="F67" s="4" t="s">
        <v>126</v>
      </c>
      <c r="G67" s="4" t="s">
        <v>133</v>
      </c>
      <c r="H67" s="3" t="str">
        <f t="shared" si="2"/>
        <v>Clothing, Pant, Casual, Boys, M, Blue</v>
      </c>
      <c r="I67" s="5" t="s">
        <v>239</v>
      </c>
      <c r="J67" s="6">
        <v>14.5</v>
      </c>
      <c r="K67" s="10">
        <f t="shared" si="7"/>
        <v>1.5</v>
      </c>
      <c r="L67" s="7" t="str">
        <f t="shared" si="5"/>
        <v/>
      </c>
      <c r="M67" s="6">
        <f t="shared" si="6"/>
        <v>36.25</v>
      </c>
      <c r="N67" s="27">
        <v>5</v>
      </c>
      <c r="O67" s="74">
        <v>6</v>
      </c>
    </row>
    <row r="68" spans="1:15" x14ac:dyDescent="0.35">
      <c r="A68" s="4">
        <v>159</v>
      </c>
      <c r="B68" s="4" t="s">
        <v>98</v>
      </c>
      <c r="C68" s="4" t="s">
        <v>120</v>
      </c>
      <c r="D68" s="4" t="s">
        <v>119</v>
      </c>
      <c r="E68" s="4" t="s">
        <v>123</v>
      </c>
      <c r="F68" s="4" t="s">
        <v>126</v>
      </c>
      <c r="G68" s="4" t="s">
        <v>134</v>
      </c>
      <c r="H68" s="3" t="str">
        <f t="shared" si="2"/>
        <v>Clothing, Pant, Casual, Boys, M, White</v>
      </c>
      <c r="I68" s="5" t="s">
        <v>239</v>
      </c>
      <c r="J68" s="6">
        <v>14.5</v>
      </c>
      <c r="K68" s="10">
        <f t="shared" si="7"/>
        <v>1.5</v>
      </c>
      <c r="L68" s="7" t="str">
        <f t="shared" si="5"/>
        <v/>
      </c>
      <c r="M68" s="6">
        <f t="shared" si="6"/>
        <v>36.25</v>
      </c>
      <c r="N68" s="27">
        <v>5</v>
      </c>
      <c r="O68" s="74">
        <v>8</v>
      </c>
    </row>
    <row r="69" spans="1:15" x14ac:dyDescent="0.35">
      <c r="A69" s="4">
        <v>160</v>
      </c>
      <c r="B69" s="4" t="s">
        <v>98</v>
      </c>
      <c r="C69" s="4" t="s">
        <v>120</v>
      </c>
      <c r="D69" s="4" t="s">
        <v>119</v>
      </c>
      <c r="E69" s="4" t="s">
        <v>123</v>
      </c>
      <c r="F69" s="4" t="s">
        <v>127</v>
      </c>
      <c r="G69" s="4" t="s">
        <v>132</v>
      </c>
      <c r="H69" s="3" t="str">
        <f t="shared" si="2"/>
        <v>Clothing, Pant, Casual, Boys, L, Green</v>
      </c>
      <c r="I69" s="5" t="s">
        <v>239</v>
      </c>
      <c r="J69" s="6">
        <v>19</v>
      </c>
      <c r="K69" s="10">
        <f t="shared" si="7"/>
        <v>1.5</v>
      </c>
      <c r="L69" s="7" t="str">
        <f t="shared" si="5"/>
        <v/>
      </c>
      <c r="M69" s="6">
        <f t="shared" si="6"/>
        <v>47.5</v>
      </c>
      <c r="N69" s="27">
        <v>5</v>
      </c>
      <c r="O69" s="74">
        <v>2</v>
      </c>
    </row>
    <row r="70" spans="1:15" x14ac:dyDescent="0.35">
      <c r="A70" s="4">
        <v>161</v>
      </c>
      <c r="B70" s="4" t="s">
        <v>98</v>
      </c>
      <c r="C70" s="4" t="s">
        <v>120</v>
      </c>
      <c r="D70" s="4" t="s">
        <v>119</v>
      </c>
      <c r="E70" s="4" t="s">
        <v>123</v>
      </c>
      <c r="F70" s="4" t="s">
        <v>127</v>
      </c>
      <c r="G70" s="4" t="s">
        <v>133</v>
      </c>
      <c r="H70" s="3" t="str">
        <f t="shared" si="2"/>
        <v>Clothing, Pant, Casual, Boys, L, Blue</v>
      </c>
      <c r="I70" s="5" t="s">
        <v>239</v>
      </c>
      <c r="J70" s="6">
        <v>19</v>
      </c>
      <c r="K70" s="10">
        <f t="shared" si="7"/>
        <v>1.5</v>
      </c>
      <c r="L70" s="7" t="str">
        <f t="shared" si="5"/>
        <v/>
      </c>
      <c r="M70" s="6">
        <f t="shared" si="6"/>
        <v>47.5</v>
      </c>
      <c r="N70" s="27">
        <v>5</v>
      </c>
      <c r="O70" s="74">
        <v>2</v>
      </c>
    </row>
    <row r="71" spans="1:15" x14ac:dyDescent="0.35">
      <c r="A71" s="4">
        <v>162</v>
      </c>
      <c r="B71" s="4" t="s">
        <v>98</v>
      </c>
      <c r="C71" s="4" t="s">
        <v>120</v>
      </c>
      <c r="D71" s="4" t="s">
        <v>119</v>
      </c>
      <c r="E71" s="4" t="s">
        <v>123</v>
      </c>
      <c r="F71" s="4" t="s">
        <v>127</v>
      </c>
      <c r="G71" s="4" t="s">
        <v>134</v>
      </c>
      <c r="H71" s="3" t="str">
        <f t="shared" si="2"/>
        <v>Clothing, Pant, Casual, Boys, L, White</v>
      </c>
      <c r="I71" s="5" t="s">
        <v>239</v>
      </c>
      <c r="J71" s="6">
        <v>19</v>
      </c>
      <c r="K71" s="10">
        <f t="shared" si="7"/>
        <v>1.5</v>
      </c>
      <c r="L71" s="7" t="str">
        <f t="shared" si="5"/>
        <v/>
      </c>
      <c r="M71" s="6">
        <f t="shared" si="6"/>
        <v>47.5</v>
      </c>
      <c r="N71" s="27">
        <v>5</v>
      </c>
      <c r="O71" s="74">
        <v>2</v>
      </c>
    </row>
    <row r="72" spans="1:15" x14ac:dyDescent="0.35">
      <c r="A72" s="4">
        <v>163</v>
      </c>
      <c r="B72" s="4" t="s">
        <v>98</v>
      </c>
      <c r="C72" s="4" t="s">
        <v>120</v>
      </c>
      <c r="D72" s="4" t="s">
        <v>119</v>
      </c>
      <c r="E72" s="4" t="s">
        <v>124</v>
      </c>
      <c r="F72" s="4" t="s">
        <v>125</v>
      </c>
      <c r="G72" s="4" t="s">
        <v>132</v>
      </c>
      <c r="H72" s="3" t="str">
        <f t="shared" si="2"/>
        <v>Clothing, Pant, Casual, Girls, S, Green</v>
      </c>
      <c r="I72" s="5" t="s">
        <v>239</v>
      </c>
      <c r="J72" s="6">
        <v>10</v>
      </c>
      <c r="K72" s="10">
        <f t="shared" si="7"/>
        <v>1.5</v>
      </c>
      <c r="L72" s="7" t="str">
        <f t="shared" si="5"/>
        <v/>
      </c>
      <c r="M72" s="6">
        <f t="shared" si="6"/>
        <v>25</v>
      </c>
      <c r="N72" s="27">
        <v>5</v>
      </c>
      <c r="O72" s="74">
        <v>2</v>
      </c>
    </row>
    <row r="73" spans="1:15" x14ac:dyDescent="0.35">
      <c r="A73" s="4">
        <v>164</v>
      </c>
      <c r="B73" s="4" t="s">
        <v>98</v>
      </c>
      <c r="C73" s="4" t="s">
        <v>120</v>
      </c>
      <c r="D73" s="4" t="s">
        <v>119</v>
      </c>
      <c r="E73" s="4" t="s">
        <v>124</v>
      </c>
      <c r="F73" s="4" t="s">
        <v>125</v>
      </c>
      <c r="G73" s="4" t="s">
        <v>133</v>
      </c>
      <c r="H73" s="3" t="str">
        <f t="shared" si="2"/>
        <v>Clothing, Pant, Casual, Girls, S, Blue</v>
      </c>
      <c r="I73" s="5" t="s">
        <v>239</v>
      </c>
      <c r="J73" s="6">
        <v>10</v>
      </c>
      <c r="K73" s="10">
        <f t="shared" si="7"/>
        <v>1.5</v>
      </c>
      <c r="L73" s="7" t="str">
        <f t="shared" ref="L73:L104" si="8">IF(K73&lt;&gt;$K$3,"*","")</f>
        <v/>
      </c>
      <c r="M73" s="6">
        <f t="shared" ref="M73:M104" si="9">J73*(1+K73)</f>
        <v>25</v>
      </c>
      <c r="N73" s="27">
        <v>5</v>
      </c>
      <c r="O73" s="74">
        <v>1</v>
      </c>
    </row>
    <row r="74" spans="1:15" x14ac:dyDescent="0.35">
      <c r="A74" s="4">
        <v>165</v>
      </c>
      <c r="B74" s="4" t="s">
        <v>98</v>
      </c>
      <c r="C74" s="4" t="s">
        <v>120</v>
      </c>
      <c r="D74" s="4" t="s">
        <v>119</v>
      </c>
      <c r="E74" s="4" t="s">
        <v>124</v>
      </c>
      <c r="F74" s="4" t="s">
        <v>125</v>
      </c>
      <c r="G74" s="4" t="s">
        <v>134</v>
      </c>
      <c r="H74" s="3" t="str">
        <f t="shared" ref="H74:H137" si="10">B74&amp;", "&amp;C74&amp;", "&amp;D74&amp;", "&amp;E74&amp;", "&amp;F74&amp;", "&amp;G74</f>
        <v>Clothing, Pant, Casual, Girls, S, White</v>
      </c>
      <c r="I74" s="5" t="s">
        <v>239</v>
      </c>
      <c r="J74" s="6">
        <v>10</v>
      </c>
      <c r="K74" s="10">
        <f t="shared" si="7"/>
        <v>1.5</v>
      </c>
      <c r="L74" s="7" t="str">
        <f t="shared" si="8"/>
        <v/>
      </c>
      <c r="M74" s="6">
        <f t="shared" si="9"/>
        <v>25</v>
      </c>
      <c r="N74" s="27">
        <v>5</v>
      </c>
      <c r="O74" s="74">
        <v>2</v>
      </c>
    </row>
    <row r="75" spans="1:15" x14ac:dyDescent="0.35">
      <c r="A75" s="4">
        <v>166</v>
      </c>
      <c r="B75" s="4" t="s">
        <v>98</v>
      </c>
      <c r="C75" s="4" t="s">
        <v>120</v>
      </c>
      <c r="D75" s="4" t="s">
        <v>119</v>
      </c>
      <c r="E75" s="4" t="s">
        <v>124</v>
      </c>
      <c r="F75" s="4" t="s">
        <v>126</v>
      </c>
      <c r="G75" s="4" t="s">
        <v>132</v>
      </c>
      <c r="H75" s="3" t="str">
        <f t="shared" si="10"/>
        <v>Clothing, Pant, Casual, Girls, M, Green</v>
      </c>
      <c r="I75" s="5" t="s">
        <v>239</v>
      </c>
      <c r="J75" s="6">
        <v>14.5</v>
      </c>
      <c r="K75" s="10">
        <f t="shared" si="7"/>
        <v>1.5</v>
      </c>
      <c r="L75" s="7" t="str">
        <f t="shared" si="8"/>
        <v/>
      </c>
      <c r="M75" s="6">
        <f t="shared" si="9"/>
        <v>36.25</v>
      </c>
      <c r="N75" s="27">
        <v>5</v>
      </c>
      <c r="O75" s="74">
        <v>4</v>
      </c>
    </row>
    <row r="76" spans="1:15" x14ac:dyDescent="0.35">
      <c r="A76" s="4">
        <v>167</v>
      </c>
      <c r="B76" s="4" t="s">
        <v>98</v>
      </c>
      <c r="C76" s="4" t="s">
        <v>120</v>
      </c>
      <c r="D76" s="4" t="s">
        <v>119</v>
      </c>
      <c r="E76" s="4" t="s">
        <v>124</v>
      </c>
      <c r="F76" s="4" t="s">
        <v>126</v>
      </c>
      <c r="G76" s="4" t="s">
        <v>133</v>
      </c>
      <c r="H76" s="3" t="str">
        <f t="shared" si="10"/>
        <v>Clothing, Pant, Casual, Girls, M, Blue</v>
      </c>
      <c r="I76" s="5" t="s">
        <v>239</v>
      </c>
      <c r="J76" s="6">
        <v>14.5</v>
      </c>
      <c r="K76" s="10">
        <f t="shared" si="7"/>
        <v>1.5</v>
      </c>
      <c r="L76" s="7" t="str">
        <f t="shared" si="8"/>
        <v/>
      </c>
      <c r="M76" s="6">
        <f t="shared" si="9"/>
        <v>36.25</v>
      </c>
      <c r="N76" s="27">
        <v>5</v>
      </c>
      <c r="O76" s="74">
        <v>8</v>
      </c>
    </row>
    <row r="77" spans="1:15" x14ac:dyDescent="0.35">
      <c r="A77" s="4">
        <v>168</v>
      </c>
      <c r="B77" s="4" t="s">
        <v>98</v>
      </c>
      <c r="C77" s="4" t="s">
        <v>120</v>
      </c>
      <c r="D77" s="4" t="s">
        <v>119</v>
      </c>
      <c r="E77" s="4" t="s">
        <v>124</v>
      </c>
      <c r="F77" s="4" t="s">
        <v>126</v>
      </c>
      <c r="G77" s="4" t="s">
        <v>134</v>
      </c>
      <c r="H77" s="3" t="str">
        <f t="shared" si="10"/>
        <v>Clothing, Pant, Casual, Girls, M, White</v>
      </c>
      <c r="I77" s="5" t="s">
        <v>239</v>
      </c>
      <c r="J77" s="6">
        <v>14.5</v>
      </c>
      <c r="K77" s="10">
        <f t="shared" si="7"/>
        <v>1.5</v>
      </c>
      <c r="L77" s="7" t="str">
        <f t="shared" si="8"/>
        <v/>
      </c>
      <c r="M77" s="6">
        <f t="shared" si="9"/>
        <v>36.25</v>
      </c>
      <c r="N77" s="27">
        <v>5</v>
      </c>
      <c r="O77" s="74">
        <v>10</v>
      </c>
    </row>
    <row r="78" spans="1:15" x14ac:dyDescent="0.35">
      <c r="A78" s="4">
        <v>169</v>
      </c>
      <c r="B78" s="4" t="s">
        <v>98</v>
      </c>
      <c r="C78" s="4" t="s">
        <v>120</v>
      </c>
      <c r="D78" s="4" t="s">
        <v>119</v>
      </c>
      <c r="E78" s="4" t="s">
        <v>124</v>
      </c>
      <c r="F78" s="4" t="s">
        <v>127</v>
      </c>
      <c r="G78" s="4" t="s">
        <v>132</v>
      </c>
      <c r="H78" s="3" t="str">
        <f t="shared" si="10"/>
        <v>Clothing, Pant, Casual, Girls, L, Green</v>
      </c>
      <c r="I78" s="5" t="s">
        <v>239</v>
      </c>
      <c r="J78" s="6">
        <v>19</v>
      </c>
      <c r="K78" s="10">
        <f t="shared" si="7"/>
        <v>1.5</v>
      </c>
      <c r="L78" s="7" t="str">
        <f t="shared" si="8"/>
        <v/>
      </c>
      <c r="M78" s="6">
        <f t="shared" si="9"/>
        <v>47.5</v>
      </c>
      <c r="N78" s="27">
        <v>5</v>
      </c>
      <c r="O78" s="74">
        <v>2</v>
      </c>
    </row>
    <row r="79" spans="1:15" x14ac:dyDescent="0.35">
      <c r="A79" s="4">
        <v>170</v>
      </c>
      <c r="B79" s="4" t="s">
        <v>98</v>
      </c>
      <c r="C79" s="4" t="s">
        <v>120</v>
      </c>
      <c r="D79" s="4" t="s">
        <v>119</v>
      </c>
      <c r="E79" s="4" t="s">
        <v>124</v>
      </c>
      <c r="F79" s="4" t="s">
        <v>127</v>
      </c>
      <c r="G79" s="4" t="s">
        <v>133</v>
      </c>
      <c r="H79" s="3" t="str">
        <f t="shared" si="10"/>
        <v>Clothing, Pant, Casual, Girls, L, Blue</v>
      </c>
      <c r="I79" s="5" t="s">
        <v>239</v>
      </c>
      <c r="J79" s="6">
        <v>19</v>
      </c>
      <c r="K79" s="10">
        <f t="shared" si="7"/>
        <v>1.5</v>
      </c>
      <c r="L79" s="7" t="str">
        <f t="shared" si="8"/>
        <v/>
      </c>
      <c r="M79" s="6">
        <f t="shared" si="9"/>
        <v>47.5</v>
      </c>
      <c r="N79" s="27">
        <v>5</v>
      </c>
      <c r="O79" s="74">
        <v>3</v>
      </c>
    </row>
    <row r="80" spans="1:15" x14ac:dyDescent="0.35">
      <c r="A80" s="4">
        <v>171</v>
      </c>
      <c r="B80" s="4" t="s">
        <v>98</v>
      </c>
      <c r="C80" s="4" t="s">
        <v>120</v>
      </c>
      <c r="D80" s="4" t="s">
        <v>119</v>
      </c>
      <c r="E80" s="4" t="s">
        <v>124</v>
      </c>
      <c r="F80" s="4" t="s">
        <v>127</v>
      </c>
      <c r="G80" s="4" t="s">
        <v>134</v>
      </c>
      <c r="H80" s="3" t="str">
        <f t="shared" si="10"/>
        <v>Clothing, Pant, Casual, Girls, L, White</v>
      </c>
      <c r="I80" s="5" t="s">
        <v>239</v>
      </c>
      <c r="J80" s="6">
        <v>19</v>
      </c>
      <c r="K80" s="10">
        <f t="shared" si="7"/>
        <v>1.5</v>
      </c>
      <c r="L80" s="7" t="str">
        <f t="shared" si="8"/>
        <v/>
      </c>
      <c r="M80" s="6">
        <f t="shared" si="9"/>
        <v>47.5</v>
      </c>
      <c r="N80" s="27">
        <v>5</v>
      </c>
      <c r="O80" s="74">
        <v>2</v>
      </c>
    </row>
    <row r="81" spans="1:15" x14ac:dyDescent="0.35">
      <c r="A81" s="4">
        <v>172</v>
      </c>
      <c r="B81" s="4" t="s">
        <v>98</v>
      </c>
      <c r="C81" s="4" t="s">
        <v>135</v>
      </c>
      <c r="D81" s="4" t="s">
        <v>168</v>
      </c>
      <c r="E81" s="4" t="s">
        <v>122</v>
      </c>
      <c r="F81" s="4" t="s">
        <v>125</v>
      </c>
      <c r="G81" s="4" t="s">
        <v>133</v>
      </c>
      <c r="H81" s="3" t="str">
        <f t="shared" si="10"/>
        <v>Clothing, Skirt, Flare, Womens, S, Blue</v>
      </c>
      <c r="I81" s="5" t="s">
        <v>239</v>
      </c>
      <c r="J81" s="6">
        <v>25</v>
      </c>
      <c r="K81" s="10">
        <f t="shared" si="7"/>
        <v>1.5</v>
      </c>
      <c r="L81" s="7" t="str">
        <f t="shared" si="8"/>
        <v/>
      </c>
      <c r="M81" s="6">
        <f t="shared" si="9"/>
        <v>62.5</v>
      </c>
      <c r="N81" s="27">
        <v>5</v>
      </c>
      <c r="O81" s="74">
        <v>2</v>
      </c>
    </row>
    <row r="82" spans="1:15" x14ac:dyDescent="0.35">
      <c r="A82" s="4">
        <v>173</v>
      </c>
      <c r="B82" s="4" t="s">
        <v>98</v>
      </c>
      <c r="C82" s="4" t="s">
        <v>135</v>
      </c>
      <c r="D82" s="4" t="s">
        <v>168</v>
      </c>
      <c r="E82" s="4" t="s">
        <v>122</v>
      </c>
      <c r="F82" s="4" t="s">
        <v>125</v>
      </c>
      <c r="G82" s="4" t="s">
        <v>140</v>
      </c>
      <c r="H82" s="3" t="str">
        <f t="shared" si="10"/>
        <v>Clothing, Skirt, Flare, Womens, S, Yellow</v>
      </c>
      <c r="I82" s="5" t="s">
        <v>239</v>
      </c>
      <c r="J82" s="6">
        <v>25</v>
      </c>
      <c r="K82" s="10">
        <f t="shared" si="7"/>
        <v>1.5</v>
      </c>
      <c r="L82" s="7" t="str">
        <f t="shared" si="8"/>
        <v/>
      </c>
      <c r="M82" s="6">
        <f t="shared" si="9"/>
        <v>62.5</v>
      </c>
      <c r="N82" s="27">
        <v>5</v>
      </c>
      <c r="O82" s="74">
        <v>3</v>
      </c>
    </row>
    <row r="83" spans="1:15" x14ac:dyDescent="0.35">
      <c r="A83" s="4">
        <v>174</v>
      </c>
      <c r="B83" s="4" t="s">
        <v>98</v>
      </c>
      <c r="C83" s="4" t="s">
        <v>135</v>
      </c>
      <c r="D83" s="4" t="s">
        <v>168</v>
      </c>
      <c r="E83" s="4" t="s">
        <v>122</v>
      </c>
      <c r="F83" s="4" t="s">
        <v>125</v>
      </c>
      <c r="G83" s="4" t="s">
        <v>141</v>
      </c>
      <c r="H83" s="3" t="str">
        <f t="shared" si="10"/>
        <v>Clothing, Skirt, Flare, Womens, S, Pink</v>
      </c>
      <c r="I83" s="5" t="s">
        <v>239</v>
      </c>
      <c r="J83" s="6">
        <v>25</v>
      </c>
      <c r="K83" s="10">
        <f t="shared" si="7"/>
        <v>1.5</v>
      </c>
      <c r="L83" s="7" t="str">
        <f t="shared" si="8"/>
        <v/>
      </c>
      <c r="M83" s="6">
        <f t="shared" si="9"/>
        <v>62.5</v>
      </c>
      <c r="N83" s="27">
        <v>5</v>
      </c>
      <c r="O83" s="74">
        <v>4</v>
      </c>
    </row>
    <row r="84" spans="1:15" x14ac:dyDescent="0.35">
      <c r="A84" s="4">
        <v>175</v>
      </c>
      <c r="B84" s="4" t="s">
        <v>98</v>
      </c>
      <c r="C84" s="4" t="s">
        <v>135</v>
      </c>
      <c r="D84" s="4" t="s">
        <v>168</v>
      </c>
      <c r="E84" s="4" t="s">
        <v>122</v>
      </c>
      <c r="F84" s="4" t="s">
        <v>126</v>
      </c>
      <c r="G84" s="4" t="s">
        <v>133</v>
      </c>
      <c r="H84" s="3" t="str">
        <f t="shared" si="10"/>
        <v>Clothing, Skirt, Flare, Womens, M, Blue</v>
      </c>
      <c r="I84" s="5" t="s">
        <v>239</v>
      </c>
      <c r="J84" s="6">
        <v>29.5</v>
      </c>
      <c r="K84" s="10">
        <f t="shared" si="7"/>
        <v>1.5</v>
      </c>
      <c r="L84" s="7" t="str">
        <f t="shared" si="8"/>
        <v/>
      </c>
      <c r="M84" s="6">
        <f t="shared" si="9"/>
        <v>73.75</v>
      </c>
      <c r="N84" s="27">
        <v>5</v>
      </c>
      <c r="O84" s="74">
        <v>1</v>
      </c>
    </row>
    <row r="85" spans="1:15" x14ac:dyDescent="0.35">
      <c r="A85" s="4">
        <v>176</v>
      </c>
      <c r="B85" s="4" t="s">
        <v>98</v>
      </c>
      <c r="C85" s="4" t="s">
        <v>135</v>
      </c>
      <c r="D85" s="4" t="s">
        <v>168</v>
      </c>
      <c r="E85" s="4" t="s">
        <v>122</v>
      </c>
      <c r="F85" s="4" t="s">
        <v>126</v>
      </c>
      <c r="G85" s="4" t="s">
        <v>140</v>
      </c>
      <c r="H85" s="3" t="str">
        <f t="shared" si="10"/>
        <v>Clothing, Skirt, Flare, Womens, M, Yellow</v>
      </c>
      <c r="I85" s="5" t="s">
        <v>239</v>
      </c>
      <c r="J85" s="6">
        <v>29.5</v>
      </c>
      <c r="K85" s="10">
        <f t="shared" si="7"/>
        <v>1.5</v>
      </c>
      <c r="L85" s="7" t="str">
        <f t="shared" si="8"/>
        <v/>
      </c>
      <c r="M85" s="6">
        <f t="shared" si="9"/>
        <v>73.75</v>
      </c>
      <c r="N85" s="27">
        <v>5</v>
      </c>
      <c r="O85" s="74">
        <v>4</v>
      </c>
    </row>
    <row r="86" spans="1:15" x14ac:dyDescent="0.35">
      <c r="A86" s="4">
        <v>177</v>
      </c>
      <c r="B86" s="4" t="s">
        <v>98</v>
      </c>
      <c r="C86" s="4" t="s">
        <v>135</v>
      </c>
      <c r="D86" s="4" t="s">
        <v>168</v>
      </c>
      <c r="E86" s="4" t="s">
        <v>122</v>
      </c>
      <c r="F86" s="4" t="s">
        <v>126</v>
      </c>
      <c r="G86" s="4" t="s">
        <v>141</v>
      </c>
      <c r="H86" s="3" t="str">
        <f t="shared" si="10"/>
        <v>Clothing, Skirt, Flare, Womens, M, Pink</v>
      </c>
      <c r="I86" s="5" t="s">
        <v>239</v>
      </c>
      <c r="J86" s="6">
        <v>29.5</v>
      </c>
      <c r="K86" s="10">
        <f t="shared" si="7"/>
        <v>1.5</v>
      </c>
      <c r="L86" s="7" t="str">
        <f t="shared" si="8"/>
        <v/>
      </c>
      <c r="M86" s="6">
        <f t="shared" si="9"/>
        <v>73.75</v>
      </c>
      <c r="N86" s="27">
        <v>5</v>
      </c>
      <c r="O86" s="74">
        <v>1</v>
      </c>
    </row>
    <row r="87" spans="1:15" x14ac:dyDescent="0.35">
      <c r="A87" s="4">
        <v>178</v>
      </c>
      <c r="B87" s="4" t="s">
        <v>98</v>
      </c>
      <c r="C87" s="4" t="s">
        <v>135</v>
      </c>
      <c r="D87" s="4" t="s">
        <v>168</v>
      </c>
      <c r="E87" s="4" t="s">
        <v>122</v>
      </c>
      <c r="F87" s="4" t="s">
        <v>127</v>
      </c>
      <c r="G87" s="4" t="s">
        <v>133</v>
      </c>
      <c r="H87" s="3" t="str">
        <f t="shared" si="10"/>
        <v>Clothing, Skirt, Flare, Womens, L, Blue</v>
      </c>
      <c r="I87" s="5" t="s">
        <v>239</v>
      </c>
      <c r="J87" s="6">
        <v>34</v>
      </c>
      <c r="K87" s="10">
        <f t="shared" si="7"/>
        <v>1.5</v>
      </c>
      <c r="L87" s="7" t="str">
        <f t="shared" si="8"/>
        <v/>
      </c>
      <c r="M87" s="6">
        <f t="shared" si="9"/>
        <v>85</v>
      </c>
      <c r="N87" s="27">
        <v>5</v>
      </c>
      <c r="O87" s="74">
        <v>1</v>
      </c>
    </row>
    <row r="88" spans="1:15" x14ac:dyDescent="0.35">
      <c r="A88" s="4">
        <v>179</v>
      </c>
      <c r="B88" s="4" t="s">
        <v>98</v>
      </c>
      <c r="C88" s="4" t="s">
        <v>135</v>
      </c>
      <c r="D88" s="4" t="s">
        <v>168</v>
      </c>
      <c r="E88" s="4" t="s">
        <v>122</v>
      </c>
      <c r="F88" s="4" t="s">
        <v>127</v>
      </c>
      <c r="G88" s="4" t="s">
        <v>140</v>
      </c>
      <c r="H88" s="3" t="str">
        <f t="shared" si="10"/>
        <v>Clothing, Skirt, Flare, Womens, L, Yellow</v>
      </c>
      <c r="I88" s="5" t="s">
        <v>239</v>
      </c>
      <c r="J88" s="6">
        <v>34</v>
      </c>
      <c r="K88" s="10">
        <f t="shared" si="7"/>
        <v>1.5</v>
      </c>
      <c r="L88" s="7" t="str">
        <f t="shared" si="8"/>
        <v/>
      </c>
      <c r="M88" s="6">
        <f t="shared" si="9"/>
        <v>85</v>
      </c>
      <c r="N88" s="27">
        <v>5</v>
      </c>
      <c r="O88" s="74">
        <v>2</v>
      </c>
    </row>
    <row r="89" spans="1:15" x14ac:dyDescent="0.35">
      <c r="A89" s="4">
        <v>180</v>
      </c>
      <c r="B89" s="4" t="s">
        <v>98</v>
      </c>
      <c r="C89" s="4" t="s">
        <v>135</v>
      </c>
      <c r="D89" s="4" t="s">
        <v>168</v>
      </c>
      <c r="E89" s="4" t="s">
        <v>122</v>
      </c>
      <c r="F89" s="4" t="s">
        <v>127</v>
      </c>
      <c r="G89" s="4" t="s">
        <v>141</v>
      </c>
      <c r="H89" s="3" t="str">
        <f t="shared" si="10"/>
        <v>Clothing, Skirt, Flare, Womens, L, Pink</v>
      </c>
      <c r="I89" s="5" t="s">
        <v>239</v>
      </c>
      <c r="J89" s="6">
        <v>34</v>
      </c>
      <c r="K89" s="10">
        <f t="shared" si="7"/>
        <v>1.5</v>
      </c>
      <c r="L89" s="7" t="str">
        <f t="shared" si="8"/>
        <v/>
      </c>
      <c r="M89" s="6">
        <f t="shared" si="9"/>
        <v>85</v>
      </c>
      <c r="N89" s="27">
        <v>5</v>
      </c>
      <c r="O89" s="74">
        <v>1</v>
      </c>
    </row>
    <row r="90" spans="1:15" x14ac:dyDescent="0.35">
      <c r="A90" s="4">
        <v>181</v>
      </c>
      <c r="B90" s="4" t="s">
        <v>98</v>
      </c>
      <c r="C90" s="4" t="s">
        <v>136</v>
      </c>
      <c r="D90" s="4" t="s">
        <v>169</v>
      </c>
      <c r="E90" s="4" t="s">
        <v>124</v>
      </c>
      <c r="F90" s="4" t="s">
        <v>125</v>
      </c>
      <c r="G90" s="4" t="s">
        <v>137</v>
      </c>
      <c r="H90" s="3" t="str">
        <f t="shared" si="10"/>
        <v>Clothing, Skirt &amp; Top Set, Playtime, Girls, S, Flowered</v>
      </c>
      <c r="I90" s="5" t="s">
        <v>239</v>
      </c>
      <c r="J90" s="6">
        <v>10</v>
      </c>
      <c r="K90" s="10">
        <f t="shared" ref="K90:K121" si="11">IF($K$3="","",$K$3)</f>
        <v>1.5</v>
      </c>
      <c r="L90" s="7" t="str">
        <f t="shared" si="8"/>
        <v/>
      </c>
      <c r="M90" s="6">
        <f t="shared" si="9"/>
        <v>25</v>
      </c>
      <c r="N90" s="27">
        <v>5</v>
      </c>
      <c r="O90" s="74">
        <v>2</v>
      </c>
    </row>
    <row r="91" spans="1:15" x14ac:dyDescent="0.35">
      <c r="A91" s="4">
        <v>182</v>
      </c>
      <c r="B91" s="4" t="s">
        <v>98</v>
      </c>
      <c r="C91" s="4" t="s">
        <v>136</v>
      </c>
      <c r="D91" s="4" t="s">
        <v>169</v>
      </c>
      <c r="E91" s="4" t="s">
        <v>124</v>
      </c>
      <c r="F91" s="4" t="s">
        <v>125</v>
      </c>
      <c r="G91" s="4" t="s">
        <v>138</v>
      </c>
      <c r="H91" s="3" t="str">
        <f t="shared" si="10"/>
        <v>Clothing, Skirt &amp; Top Set, Playtime, Girls, S, Butterflies</v>
      </c>
      <c r="I91" s="5" t="s">
        <v>239</v>
      </c>
      <c r="J91" s="6">
        <v>10</v>
      </c>
      <c r="K91" s="10">
        <f t="shared" si="11"/>
        <v>1.5</v>
      </c>
      <c r="L91" s="7" t="str">
        <f t="shared" si="8"/>
        <v/>
      </c>
      <c r="M91" s="6">
        <f t="shared" si="9"/>
        <v>25</v>
      </c>
      <c r="N91" s="27">
        <v>5</v>
      </c>
      <c r="O91" s="74">
        <v>4</v>
      </c>
    </row>
    <row r="92" spans="1:15" x14ac:dyDescent="0.35">
      <c r="A92" s="4">
        <v>183</v>
      </c>
      <c r="B92" s="4" t="s">
        <v>98</v>
      </c>
      <c r="C92" s="4" t="s">
        <v>136</v>
      </c>
      <c r="D92" s="4" t="s">
        <v>169</v>
      </c>
      <c r="E92" s="4" t="s">
        <v>124</v>
      </c>
      <c r="F92" s="4" t="s">
        <v>125</v>
      </c>
      <c r="G92" s="4" t="s">
        <v>139</v>
      </c>
      <c r="H92" s="3" t="str">
        <f t="shared" si="10"/>
        <v>Clothing, Skirt &amp; Top Set, Playtime, Girls, S, Animals</v>
      </c>
      <c r="I92" s="5" t="s">
        <v>239</v>
      </c>
      <c r="J92" s="6">
        <v>10</v>
      </c>
      <c r="K92" s="10">
        <f t="shared" si="11"/>
        <v>1.5</v>
      </c>
      <c r="L92" s="7" t="str">
        <f t="shared" si="8"/>
        <v/>
      </c>
      <c r="M92" s="6">
        <f t="shared" si="9"/>
        <v>25</v>
      </c>
      <c r="N92" s="27">
        <v>5</v>
      </c>
      <c r="O92" s="74">
        <v>0</v>
      </c>
    </row>
    <row r="93" spans="1:15" x14ac:dyDescent="0.35">
      <c r="A93" s="4">
        <v>184</v>
      </c>
      <c r="B93" s="4" t="s">
        <v>98</v>
      </c>
      <c r="C93" s="4" t="s">
        <v>136</v>
      </c>
      <c r="D93" s="4" t="s">
        <v>169</v>
      </c>
      <c r="E93" s="4" t="s">
        <v>124</v>
      </c>
      <c r="F93" s="4" t="s">
        <v>126</v>
      </c>
      <c r="G93" s="4" t="s">
        <v>137</v>
      </c>
      <c r="H93" s="3" t="str">
        <f t="shared" si="10"/>
        <v>Clothing, Skirt &amp; Top Set, Playtime, Girls, M, Flowered</v>
      </c>
      <c r="I93" s="5" t="s">
        <v>239</v>
      </c>
      <c r="J93" s="6">
        <v>11.5</v>
      </c>
      <c r="K93" s="10">
        <f t="shared" si="11"/>
        <v>1.5</v>
      </c>
      <c r="L93" s="7" t="str">
        <f t="shared" si="8"/>
        <v/>
      </c>
      <c r="M93" s="6">
        <f t="shared" si="9"/>
        <v>28.75</v>
      </c>
      <c r="N93" s="27">
        <v>5</v>
      </c>
      <c r="O93" s="74">
        <v>1</v>
      </c>
    </row>
    <row r="94" spans="1:15" x14ac:dyDescent="0.35">
      <c r="A94" s="4">
        <v>185</v>
      </c>
      <c r="B94" s="4" t="s">
        <v>98</v>
      </c>
      <c r="C94" s="4" t="s">
        <v>136</v>
      </c>
      <c r="D94" s="4" t="s">
        <v>169</v>
      </c>
      <c r="E94" s="4" t="s">
        <v>124</v>
      </c>
      <c r="F94" s="4" t="s">
        <v>126</v>
      </c>
      <c r="G94" s="4" t="s">
        <v>138</v>
      </c>
      <c r="H94" s="3" t="str">
        <f t="shared" si="10"/>
        <v>Clothing, Skirt &amp; Top Set, Playtime, Girls, M, Butterflies</v>
      </c>
      <c r="I94" s="5" t="s">
        <v>239</v>
      </c>
      <c r="J94" s="6">
        <v>11.5</v>
      </c>
      <c r="K94" s="10">
        <f t="shared" si="11"/>
        <v>1.5</v>
      </c>
      <c r="L94" s="7" t="str">
        <f t="shared" si="8"/>
        <v/>
      </c>
      <c r="M94" s="6">
        <f t="shared" si="9"/>
        <v>28.75</v>
      </c>
      <c r="N94" s="27">
        <v>5</v>
      </c>
      <c r="O94" s="74">
        <v>5</v>
      </c>
    </row>
    <row r="95" spans="1:15" x14ac:dyDescent="0.35">
      <c r="A95" s="4">
        <v>186</v>
      </c>
      <c r="B95" s="4" t="s">
        <v>98</v>
      </c>
      <c r="C95" s="4" t="s">
        <v>136</v>
      </c>
      <c r="D95" s="4" t="s">
        <v>169</v>
      </c>
      <c r="E95" s="4" t="s">
        <v>124</v>
      </c>
      <c r="F95" s="4" t="s">
        <v>126</v>
      </c>
      <c r="G95" s="4" t="s">
        <v>139</v>
      </c>
      <c r="H95" s="3" t="str">
        <f t="shared" si="10"/>
        <v>Clothing, Skirt &amp; Top Set, Playtime, Girls, M, Animals</v>
      </c>
      <c r="I95" s="5" t="s">
        <v>239</v>
      </c>
      <c r="J95" s="6">
        <v>11.5</v>
      </c>
      <c r="K95" s="10">
        <f t="shared" si="11"/>
        <v>1.5</v>
      </c>
      <c r="L95" s="7" t="str">
        <f t="shared" si="8"/>
        <v/>
      </c>
      <c r="M95" s="6">
        <f t="shared" si="9"/>
        <v>28.75</v>
      </c>
      <c r="N95" s="27">
        <v>5</v>
      </c>
      <c r="O95" s="74">
        <v>3</v>
      </c>
    </row>
    <row r="96" spans="1:15" x14ac:dyDescent="0.35">
      <c r="A96" s="4">
        <v>187</v>
      </c>
      <c r="B96" s="4" t="s">
        <v>98</v>
      </c>
      <c r="C96" s="4" t="s">
        <v>136</v>
      </c>
      <c r="D96" s="4" t="s">
        <v>169</v>
      </c>
      <c r="E96" s="4" t="s">
        <v>124</v>
      </c>
      <c r="F96" s="4" t="s">
        <v>127</v>
      </c>
      <c r="G96" s="4" t="s">
        <v>137</v>
      </c>
      <c r="H96" s="3" t="str">
        <f t="shared" si="10"/>
        <v>Clothing, Skirt &amp; Top Set, Playtime, Girls, L, Flowered</v>
      </c>
      <c r="I96" s="5" t="s">
        <v>239</v>
      </c>
      <c r="J96" s="6">
        <v>13</v>
      </c>
      <c r="K96" s="10">
        <f t="shared" si="11"/>
        <v>1.5</v>
      </c>
      <c r="L96" s="7" t="str">
        <f t="shared" si="8"/>
        <v/>
      </c>
      <c r="M96" s="6">
        <f t="shared" si="9"/>
        <v>32.5</v>
      </c>
      <c r="N96" s="27">
        <v>5</v>
      </c>
      <c r="O96" s="74">
        <v>2</v>
      </c>
    </row>
    <row r="97" spans="1:15" x14ac:dyDescent="0.35">
      <c r="A97" s="4">
        <v>188</v>
      </c>
      <c r="B97" s="4" t="s">
        <v>98</v>
      </c>
      <c r="C97" s="4" t="s">
        <v>136</v>
      </c>
      <c r="D97" s="4" t="s">
        <v>169</v>
      </c>
      <c r="E97" s="4" t="s">
        <v>124</v>
      </c>
      <c r="F97" s="4" t="s">
        <v>127</v>
      </c>
      <c r="G97" s="4" t="s">
        <v>138</v>
      </c>
      <c r="H97" s="3" t="str">
        <f t="shared" si="10"/>
        <v>Clothing, Skirt &amp; Top Set, Playtime, Girls, L, Butterflies</v>
      </c>
      <c r="I97" s="5" t="s">
        <v>239</v>
      </c>
      <c r="J97" s="6">
        <v>13</v>
      </c>
      <c r="K97" s="10">
        <f t="shared" si="11"/>
        <v>1.5</v>
      </c>
      <c r="L97" s="7" t="str">
        <f t="shared" si="8"/>
        <v/>
      </c>
      <c r="M97" s="6">
        <f t="shared" si="9"/>
        <v>32.5</v>
      </c>
      <c r="N97" s="27">
        <v>5</v>
      </c>
      <c r="O97" s="74">
        <v>3</v>
      </c>
    </row>
    <row r="98" spans="1:15" x14ac:dyDescent="0.35">
      <c r="A98" s="4">
        <v>189</v>
      </c>
      <c r="B98" s="4" t="s">
        <v>98</v>
      </c>
      <c r="C98" s="4" t="s">
        <v>136</v>
      </c>
      <c r="D98" s="4" t="s">
        <v>169</v>
      </c>
      <c r="E98" s="4" t="s">
        <v>124</v>
      </c>
      <c r="F98" s="4" t="s">
        <v>127</v>
      </c>
      <c r="G98" s="4" t="s">
        <v>139</v>
      </c>
      <c r="H98" s="3" t="str">
        <f t="shared" si="10"/>
        <v>Clothing, Skirt &amp; Top Set, Playtime, Girls, L, Animals</v>
      </c>
      <c r="I98" s="5" t="s">
        <v>239</v>
      </c>
      <c r="J98" s="6">
        <v>13</v>
      </c>
      <c r="K98" s="10">
        <f t="shared" si="11"/>
        <v>1.5</v>
      </c>
      <c r="L98" s="7" t="str">
        <f t="shared" si="8"/>
        <v/>
      </c>
      <c r="M98" s="6">
        <f t="shared" si="9"/>
        <v>32.5</v>
      </c>
      <c r="N98" s="27">
        <v>5</v>
      </c>
      <c r="O98" s="74">
        <v>5</v>
      </c>
    </row>
    <row r="99" spans="1:15" x14ac:dyDescent="0.35">
      <c r="A99" s="4">
        <v>190</v>
      </c>
      <c r="B99" s="4" t="s">
        <v>145</v>
      </c>
      <c r="C99" s="4" t="s">
        <v>100</v>
      </c>
      <c r="D99" s="4" t="s">
        <v>142</v>
      </c>
      <c r="E99" s="4" t="s">
        <v>121</v>
      </c>
      <c r="F99" s="4" t="s">
        <v>125</v>
      </c>
      <c r="G99" s="4" t="s">
        <v>128</v>
      </c>
      <c r="H99" s="3" t="str">
        <f t="shared" si="10"/>
        <v>Footwear, Shoes, SlipOns, Mens, S, Black</v>
      </c>
      <c r="I99" s="5" t="s">
        <v>239</v>
      </c>
      <c r="J99" s="6">
        <v>2.5</v>
      </c>
      <c r="K99" s="10">
        <f t="shared" si="11"/>
        <v>1.5</v>
      </c>
      <c r="L99" s="7" t="str">
        <f t="shared" si="8"/>
        <v/>
      </c>
      <c r="M99" s="6">
        <f t="shared" si="9"/>
        <v>6.25</v>
      </c>
      <c r="N99" s="27">
        <v>5</v>
      </c>
      <c r="O99" s="74">
        <v>2</v>
      </c>
    </row>
    <row r="100" spans="1:15" x14ac:dyDescent="0.35">
      <c r="A100" s="4">
        <v>191</v>
      </c>
      <c r="B100" s="4" t="s">
        <v>145</v>
      </c>
      <c r="C100" s="4" t="s">
        <v>100</v>
      </c>
      <c r="D100" s="4" t="s">
        <v>142</v>
      </c>
      <c r="E100" s="4" t="s">
        <v>121</v>
      </c>
      <c r="F100" s="4" t="s">
        <v>125</v>
      </c>
      <c r="G100" s="4" t="s">
        <v>153</v>
      </c>
      <c r="H100" s="3" t="str">
        <f t="shared" si="10"/>
        <v>Footwear, Shoes, SlipOns, Mens, S, Red</v>
      </c>
      <c r="I100" s="5" t="s">
        <v>239</v>
      </c>
      <c r="J100" s="6">
        <v>2.5</v>
      </c>
      <c r="K100" s="10">
        <f t="shared" si="11"/>
        <v>1.5</v>
      </c>
      <c r="L100" s="7" t="str">
        <f t="shared" si="8"/>
        <v/>
      </c>
      <c r="M100" s="6">
        <f t="shared" si="9"/>
        <v>6.25</v>
      </c>
      <c r="N100" s="27">
        <v>5</v>
      </c>
      <c r="O100" s="74">
        <v>1</v>
      </c>
    </row>
    <row r="101" spans="1:15" x14ac:dyDescent="0.35">
      <c r="A101" s="4">
        <v>192</v>
      </c>
      <c r="B101" s="4" t="s">
        <v>145</v>
      </c>
      <c r="C101" s="4" t="s">
        <v>100</v>
      </c>
      <c r="D101" s="4" t="s">
        <v>142</v>
      </c>
      <c r="E101" s="4" t="s">
        <v>121</v>
      </c>
      <c r="F101" s="4" t="s">
        <v>125</v>
      </c>
      <c r="G101" s="4" t="s">
        <v>134</v>
      </c>
      <c r="H101" s="3" t="str">
        <f t="shared" si="10"/>
        <v>Footwear, Shoes, SlipOns, Mens, S, White</v>
      </c>
      <c r="I101" s="5" t="s">
        <v>239</v>
      </c>
      <c r="J101" s="6">
        <v>2.5</v>
      </c>
      <c r="K101" s="10">
        <f t="shared" si="11"/>
        <v>1.5</v>
      </c>
      <c r="L101" s="7" t="str">
        <f t="shared" si="8"/>
        <v/>
      </c>
      <c r="M101" s="6">
        <f t="shared" si="9"/>
        <v>6.25</v>
      </c>
      <c r="N101" s="27">
        <v>5</v>
      </c>
      <c r="O101" s="74">
        <v>0</v>
      </c>
    </row>
    <row r="102" spans="1:15" x14ac:dyDescent="0.35">
      <c r="A102" s="4">
        <v>193</v>
      </c>
      <c r="B102" s="4" t="s">
        <v>145</v>
      </c>
      <c r="C102" s="4" t="s">
        <v>100</v>
      </c>
      <c r="D102" s="4" t="s">
        <v>142</v>
      </c>
      <c r="E102" s="4" t="s">
        <v>121</v>
      </c>
      <c r="F102" s="4" t="s">
        <v>126</v>
      </c>
      <c r="G102" s="4" t="s">
        <v>128</v>
      </c>
      <c r="H102" s="3" t="str">
        <f t="shared" si="10"/>
        <v>Footwear, Shoes, SlipOns, Mens, M, Black</v>
      </c>
      <c r="I102" s="5" t="s">
        <v>239</v>
      </c>
      <c r="J102" s="6">
        <v>5.5</v>
      </c>
      <c r="K102" s="10">
        <f t="shared" si="11"/>
        <v>1.5</v>
      </c>
      <c r="L102" s="7" t="str">
        <f t="shared" si="8"/>
        <v/>
      </c>
      <c r="M102" s="6">
        <f t="shared" si="9"/>
        <v>13.75</v>
      </c>
      <c r="N102" s="27">
        <v>5</v>
      </c>
      <c r="O102" s="74">
        <v>2</v>
      </c>
    </row>
    <row r="103" spans="1:15" x14ac:dyDescent="0.35">
      <c r="A103" s="4">
        <v>194</v>
      </c>
      <c r="B103" s="4" t="s">
        <v>145</v>
      </c>
      <c r="C103" s="4" t="s">
        <v>100</v>
      </c>
      <c r="D103" s="4" t="s">
        <v>142</v>
      </c>
      <c r="E103" s="4" t="s">
        <v>121</v>
      </c>
      <c r="F103" s="4" t="s">
        <v>126</v>
      </c>
      <c r="G103" s="4" t="s">
        <v>153</v>
      </c>
      <c r="H103" s="3" t="str">
        <f t="shared" si="10"/>
        <v>Footwear, Shoes, SlipOns, Mens, M, Red</v>
      </c>
      <c r="I103" s="5" t="s">
        <v>239</v>
      </c>
      <c r="J103" s="6">
        <v>5.5</v>
      </c>
      <c r="K103" s="10">
        <f t="shared" si="11"/>
        <v>1.5</v>
      </c>
      <c r="L103" s="7" t="str">
        <f t="shared" si="8"/>
        <v/>
      </c>
      <c r="M103" s="6">
        <f t="shared" si="9"/>
        <v>13.75</v>
      </c>
      <c r="N103" s="27">
        <v>5</v>
      </c>
      <c r="O103" s="74">
        <v>4</v>
      </c>
    </row>
    <row r="104" spans="1:15" x14ac:dyDescent="0.35">
      <c r="A104" s="4">
        <v>195</v>
      </c>
      <c r="B104" s="4" t="s">
        <v>145</v>
      </c>
      <c r="C104" s="4" t="s">
        <v>100</v>
      </c>
      <c r="D104" s="4" t="s">
        <v>142</v>
      </c>
      <c r="E104" s="4" t="s">
        <v>121</v>
      </c>
      <c r="F104" s="4" t="s">
        <v>126</v>
      </c>
      <c r="G104" s="4" t="s">
        <v>134</v>
      </c>
      <c r="H104" s="3" t="str">
        <f t="shared" si="10"/>
        <v>Footwear, Shoes, SlipOns, Mens, M, White</v>
      </c>
      <c r="I104" s="5" t="s">
        <v>239</v>
      </c>
      <c r="J104" s="6">
        <v>5.5</v>
      </c>
      <c r="K104" s="10">
        <f t="shared" si="11"/>
        <v>1.5</v>
      </c>
      <c r="L104" s="7" t="str">
        <f t="shared" si="8"/>
        <v/>
      </c>
      <c r="M104" s="6">
        <f t="shared" si="9"/>
        <v>13.75</v>
      </c>
      <c r="N104" s="27">
        <v>5</v>
      </c>
      <c r="O104" s="74">
        <v>-1</v>
      </c>
    </row>
    <row r="105" spans="1:15" x14ac:dyDescent="0.35">
      <c r="A105" s="4">
        <v>196</v>
      </c>
      <c r="B105" s="4" t="s">
        <v>145</v>
      </c>
      <c r="C105" s="4" t="s">
        <v>100</v>
      </c>
      <c r="D105" s="4" t="s">
        <v>142</v>
      </c>
      <c r="E105" s="4" t="s">
        <v>121</v>
      </c>
      <c r="F105" s="4" t="s">
        <v>127</v>
      </c>
      <c r="G105" s="4" t="s">
        <v>128</v>
      </c>
      <c r="H105" s="3" t="str">
        <f t="shared" si="10"/>
        <v>Footwear, Shoes, SlipOns, Mens, L, Black</v>
      </c>
      <c r="I105" s="5" t="s">
        <v>239</v>
      </c>
      <c r="J105" s="6">
        <v>8.5</v>
      </c>
      <c r="K105" s="10">
        <f t="shared" si="11"/>
        <v>1.5</v>
      </c>
      <c r="L105" s="7" t="str">
        <f t="shared" ref="L105:L136" si="12">IF(K105&lt;&gt;$K$3,"*","")</f>
        <v/>
      </c>
      <c r="M105" s="6">
        <f t="shared" ref="M105:M136" si="13">J105*(1+K105)</f>
        <v>21.25</v>
      </c>
      <c r="N105" s="27">
        <v>5</v>
      </c>
      <c r="O105" s="74">
        <v>4</v>
      </c>
    </row>
    <row r="106" spans="1:15" x14ac:dyDescent="0.35">
      <c r="A106" s="4">
        <v>197</v>
      </c>
      <c r="B106" s="4" t="s">
        <v>145</v>
      </c>
      <c r="C106" s="4" t="s">
        <v>100</v>
      </c>
      <c r="D106" s="4" t="s">
        <v>142</v>
      </c>
      <c r="E106" s="4" t="s">
        <v>121</v>
      </c>
      <c r="F106" s="4" t="s">
        <v>127</v>
      </c>
      <c r="G106" s="4" t="s">
        <v>153</v>
      </c>
      <c r="H106" s="3" t="str">
        <f t="shared" si="10"/>
        <v>Footwear, Shoes, SlipOns, Mens, L, Red</v>
      </c>
      <c r="I106" s="5" t="s">
        <v>239</v>
      </c>
      <c r="J106" s="6">
        <v>8.5</v>
      </c>
      <c r="K106" s="10">
        <f t="shared" si="11"/>
        <v>1.5</v>
      </c>
      <c r="L106" s="7" t="str">
        <f t="shared" si="12"/>
        <v/>
      </c>
      <c r="M106" s="6">
        <f t="shared" si="13"/>
        <v>21.25</v>
      </c>
      <c r="N106" s="27">
        <v>5</v>
      </c>
      <c r="O106" s="74">
        <v>3</v>
      </c>
    </row>
    <row r="107" spans="1:15" x14ac:dyDescent="0.35">
      <c r="A107" s="4">
        <v>198</v>
      </c>
      <c r="B107" s="4" t="s">
        <v>145</v>
      </c>
      <c r="C107" s="4" t="s">
        <v>100</v>
      </c>
      <c r="D107" s="4" t="s">
        <v>142</v>
      </c>
      <c r="E107" s="4" t="s">
        <v>121</v>
      </c>
      <c r="F107" s="4" t="s">
        <v>127</v>
      </c>
      <c r="G107" s="4" t="s">
        <v>134</v>
      </c>
      <c r="H107" s="3" t="str">
        <f t="shared" si="10"/>
        <v>Footwear, Shoes, SlipOns, Mens, L, White</v>
      </c>
      <c r="I107" s="5" t="s">
        <v>239</v>
      </c>
      <c r="J107" s="6">
        <v>8.5</v>
      </c>
      <c r="K107" s="10">
        <f t="shared" si="11"/>
        <v>1.5</v>
      </c>
      <c r="L107" s="7" t="str">
        <f t="shared" si="12"/>
        <v/>
      </c>
      <c r="M107" s="6">
        <f t="shared" si="13"/>
        <v>21.25</v>
      </c>
      <c r="N107" s="27">
        <v>5</v>
      </c>
      <c r="O107" s="74">
        <v>2</v>
      </c>
    </row>
    <row r="108" spans="1:15" x14ac:dyDescent="0.35">
      <c r="A108" s="4">
        <v>199</v>
      </c>
      <c r="B108" s="4" t="s">
        <v>145</v>
      </c>
      <c r="C108" s="4" t="s">
        <v>100</v>
      </c>
      <c r="D108" s="4" t="s">
        <v>142</v>
      </c>
      <c r="E108" s="4" t="s">
        <v>122</v>
      </c>
      <c r="F108" s="4" t="s">
        <v>125</v>
      </c>
      <c r="G108" s="4" t="s">
        <v>128</v>
      </c>
      <c r="H108" s="3" t="str">
        <f t="shared" si="10"/>
        <v>Footwear, Shoes, SlipOns, Womens, S, Black</v>
      </c>
      <c r="I108" s="5" t="s">
        <v>239</v>
      </c>
      <c r="J108" s="6">
        <v>2.5</v>
      </c>
      <c r="K108" s="10">
        <f t="shared" si="11"/>
        <v>1.5</v>
      </c>
      <c r="L108" s="7" t="str">
        <f t="shared" si="12"/>
        <v/>
      </c>
      <c r="M108" s="6">
        <f t="shared" si="13"/>
        <v>6.25</v>
      </c>
      <c r="N108" s="27">
        <v>5</v>
      </c>
      <c r="O108" s="74">
        <v>2</v>
      </c>
    </row>
    <row r="109" spans="1:15" x14ac:dyDescent="0.35">
      <c r="A109" s="4">
        <v>200</v>
      </c>
      <c r="B109" s="4" t="s">
        <v>145</v>
      </c>
      <c r="C109" s="4" t="s">
        <v>100</v>
      </c>
      <c r="D109" s="4" t="s">
        <v>142</v>
      </c>
      <c r="E109" s="4" t="s">
        <v>122</v>
      </c>
      <c r="F109" s="4" t="s">
        <v>125</v>
      </c>
      <c r="G109" s="4" t="s">
        <v>153</v>
      </c>
      <c r="H109" s="3" t="str">
        <f t="shared" si="10"/>
        <v>Footwear, Shoes, SlipOns, Womens, S, Red</v>
      </c>
      <c r="I109" s="5" t="s">
        <v>239</v>
      </c>
      <c r="J109" s="6">
        <v>2.5</v>
      </c>
      <c r="K109" s="10">
        <f t="shared" si="11"/>
        <v>1.5</v>
      </c>
      <c r="L109" s="7" t="str">
        <f t="shared" si="12"/>
        <v/>
      </c>
      <c r="M109" s="6">
        <f t="shared" si="13"/>
        <v>6.25</v>
      </c>
      <c r="N109" s="27">
        <v>5</v>
      </c>
      <c r="O109" s="74">
        <v>3</v>
      </c>
    </row>
    <row r="110" spans="1:15" x14ac:dyDescent="0.35">
      <c r="A110" s="4">
        <v>201</v>
      </c>
      <c r="B110" s="4" t="s">
        <v>145</v>
      </c>
      <c r="C110" s="4" t="s">
        <v>100</v>
      </c>
      <c r="D110" s="4" t="s">
        <v>142</v>
      </c>
      <c r="E110" s="4" t="s">
        <v>122</v>
      </c>
      <c r="F110" s="4" t="s">
        <v>125</v>
      </c>
      <c r="G110" s="4" t="s">
        <v>134</v>
      </c>
      <c r="H110" s="3" t="str">
        <f t="shared" si="10"/>
        <v>Footwear, Shoes, SlipOns, Womens, S, White</v>
      </c>
      <c r="I110" s="5" t="s">
        <v>239</v>
      </c>
      <c r="J110" s="6">
        <v>2.5</v>
      </c>
      <c r="K110" s="10">
        <f t="shared" si="11"/>
        <v>1.5</v>
      </c>
      <c r="L110" s="7" t="str">
        <f t="shared" si="12"/>
        <v/>
      </c>
      <c r="M110" s="6">
        <f t="shared" si="13"/>
        <v>6.25</v>
      </c>
      <c r="N110" s="27">
        <v>5</v>
      </c>
      <c r="O110" s="74">
        <v>2</v>
      </c>
    </row>
    <row r="111" spans="1:15" x14ac:dyDescent="0.35">
      <c r="A111" s="4">
        <v>202</v>
      </c>
      <c r="B111" s="4" t="s">
        <v>145</v>
      </c>
      <c r="C111" s="4" t="s">
        <v>100</v>
      </c>
      <c r="D111" s="4" t="s">
        <v>142</v>
      </c>
      <c r="E111" s="4" t="s">
        <v>122</v>
      </c>
      <c r="F111" s="4" t="s">
        <v>126</v>
      </c>
      <c r="G111" s="4" t="s">
        <v>128</v>
      </c>
      <c r="H111" s="3" t="str">
        <f t="shared" si="10"/>
        <v>Footwear, Shoes, SlipOns, Womens, M, Black</v>
      </c>
      <c r="I111" s="5" t="s">
        <v>239</v>
      </c>
      <c r="J111" s="6">
        <v>5.5</v>
      </c>
      <c r="K111" s="10">
        <f t="shared" si="11"/>
        <v>1.5</v>
      </c>
      <c r="L111" s="7" t="str">
        <f t="shared" si="12"/>
        <v/>
      </c>
      <c r="M111" s="6">
        <f t="shared" si="13"/>
        <v>13.75</v>
      </c>
      <c r="N111" s="27">
        <v>5</v>
      </c>
      <c r="O111" s="74">
        <v>4</v>
      </c>
    </row>
    <row r="112" spans="1:15" x14ac:dyDescent="0.35">
      <c r="A112" s="4">
        <v>203</v>
      </c>
      <c r="B112" s="4" t="s">
        <v>145</v>
      </c>
      <c r="C112" s="4" t="s">
        <v>100</v>
      </c>
      <c r="D112" s="4" t="s">
        <v>142</v>
      </c>
      <c r="E112" s="4" t="s">
        <v>122</v>
      </c>
      <c r="F112" s="4" t="s">
        <v>126</v>
      </c>
      <c r="G112" s="4" t="s">
        <v>153</v>
      </c>
      <c r="H112" s="3" t="str">
        <f t="shared" si="10"/>
        <v>Footwear, Shoes, SlipOns, Womens, M, Red</v>
      </c>
      <c r="I112" s="5" t="s">
        <v>239</v>
      </c>
      <c r="J112" s="6">
        <v>5.5</v>
      </c>
      <c r="K112" s="10">
        <f t="shared" si="11"/>
        <v>1.5</v>
      </c>
      <c r="L112" s="7" t="str">
        <f t="shared" si="12"/>
        <v/>
      </c>
      <c r="M112" s="6">
        <f t="shared" si="13"/>
        <v>13.75</v>
      </c>
      <c r="N112" s="27">
        <v>5</v>
      </c>
      <c r="O112" s="74">
        <v>2</v>
      </c>
    </row>
    <row r="113" spans="1:15" x14ac:dyDescent="0.35">
      <c r="A113" s="4">
        <v>204</v>
      </c>
      <c r="B113" s="4" t="s">
        <v>145</v>
      </c>
      <c r="C113" s="4" t="s">
        <v>100</v>
      </c>
      <c r="D113" s="4" t="s">
        <v>142</v>
      </c>
      <c r="E113" s="4" t="s">
        <v>122</v>
      </c>
      <c r="F113" s="4" t="s">
        <v>126</v>
      </c>
      <c r="G113" s="4" t="s">
        <v>134</v>
      </c>
      <c r="H113" s="3" t="str">
        <f t="shared" si="10"/>
        <v>Footwear, Shoes, SlipOns, Womens, M, White</v>
      </c>
      <c r="I113" s="5" t="s">
        <v>239</v>
      </c>
      <c r="J113" s="6">
        <v>5.5</v>
      </c>
      <c r="K113" s="10">
        <f t="shared" si="11"/>
        <v>1.5</v>
      </c>
      <c r="L113" s="7" t="str">
        <f t="shared" si="12"/>
        <v/>
      </c>
      <c r="M113" s="6">
        <f t="shared" si="13"/>
        <v>13.75</v>
      </c>
      <c r="N113" s="27">
        <v>5</v>
      </c>
      <c r="O113" s="74">
        <v>2</v>
      </c>
    </row>
    <row r="114" spans="1:15" x14ac:dyDescent="0.35">
      <c r="A114" s="4">
        <v>205</v>
      </c>
      <c r="B114" s="4" t="s">
        <v>145</v>
      </c>
      <c r="C114" s="4" t="s">
        <v>100</v>
      </c>
      <c r="D114" s="4" t="s">
        <v>142</v>
      </c>
      <c r="E114" s="4" t="s">
        <v>122</v>
      </c>
      <c r="F114" s="4" t="s">
        <v>127</v>
      </c>
      <c r="G114" s="4" t="s">
        <v>128</v>
      </c>
      <c r="H114" s="3" t="str">
        <f t="shared" si="10"/>
        <v>Footwear, Shoes, SlipOns, Womens, L, Black</v>
      </c>
      <c r="I114" s="5" t="s">
        <v>239</v>
      </c>
      <c r="J114" s="6">
        <v>8.5</v>
      </c>
      <c r="K114" s="10">
        <f t="shared" si="11"/>
        <v>1.5</v>
      </c>
      <c r="L114" s="7" t="str">
        <f t="shared" si="12"/>
        <v/>
      </c>
      <c r="M114" s="6">
        <f t="shared" si="13"/>
        <v>21.25</v>
      </c>
      <c r="N114" s="27">
        <v>5</v>
      </c>
      <c r="O114" s="74">
        <v>3</v>
      </c>
    </row>
    <row r="115" spans="1:15" x14ac:dyDescent="0.35">
      <c r="A115" s="4">
        <v>206</v>
      </c>
      <c r="B115" s="4" t="s">
        <v>145</v>
      </c>
      <c r="C115" s="4" t="s">
        <v>100</v>
      </c>
      <c r="D115" s="4" t="s">
        <v>142</v>
      </c>
      <c r="E115" s="4" t="s">
        <v>122</v>
      </c>
      <c r="F115" s="4" t="s">
        <v>127</v>
      </c>
      <c r="G115" s="4" t="s">
        <v>153</v>
      </c>
      <c r="H115" s="3" t="str">
        <f t="shared" si="10"/>
        <v>Footwear, Shoes, SlipOns, Womens, L, Red</v>
      </c>
      <c r="I115" s="5" t="s">
        <v>239</v>
      </c>
      <c r="J115" s="6">
        <v>8.5</v>
      </c>
      <c r="K115" s="10">
        <f t="shared" si="11"/>
        <v>1.5</v>
      </c>
      <c r="L115" s="7" t="str">
        <f t="shared" si="12"/>
        <v/>
      </c>
      <c r="M115" s="6">
        <f t="shared" si="13"/>
        <v>21.25</v>
      </c>
      <c r="N115" s="27">
        <v>5</v>
      </c>
      <c r="O115" s="74">
        <v>3</v>
      </c>
    </row>
    <row r="116" spans="1:15" x14ac:dyDescent="0.35">
      <c r="A116" s="4">
        <v>207</v>
      </c>
      <c r="B116" s="4" t="s">
        <v>145</v>
      </c>
      <c r="C116" s="4" t="s">
        <v>100</v>
      </c>
      <c r="D116" s="4" t="s">
        <v>142</v>
      </c>
      <c r="E116" s="4" t="s">
        <v>122</v>
      </c>
      <c r="F116" s="4" t="s">
        <v>127</v>
      </c>
      <c r="G116" s="4" t="s">
        <v>134</v>
      </c>
      <c r="H116" s="3" t="str">
        <f t="shared" si="10"/>
        <v>Footwear, Shoes, SlipOns, Womens, L, White</v>
      </c>
      <c r="I116" s="5" t="s">
        <v>239</v>
      </c>
      <c r="J116" s="6">
        <v>8.5</v>
      </c>
      <c r="K116" s="10">
        <f t="shared" si="11"/>
        <v>1.5</v>
      </c>
      <c r="L116" s="7" t="str">
        <f t="shared" si="12"/>
        <v/>
      </c>
      <c r="M116" s="6">
        <f t="shared" si="13"/>
        <v>21.25</v>
      </c>
      <c r="N116" s="27">
        <v>5</v>
      </c>
      <c r="O116" s="74">
        <v>4</v>
      </c>
    </row>
    <row r="117" spans="1:15" x14ac:dyDescent="0.35">
      <c r="A117" s="4">
        <v>208</v>
      </c>
      <c r="B117" s="4" t="s">
        <v>145</v>
      </c>
      <c r="C117" s="4" t="s">
        <v>100</v>
      </c>
      <c r="D117" s="4" t="s">
        <v>142</v>
      </c>
      <c r="E117" s="4" t="s">
        <v>123</v>
      </c>
      <c r="F117" s="4" t="s">
        <v>125</v>
      </c>
      <c r="G117" s="4" t="s">
        <v>128</v>
      </c>
      <c r="H117" s="3" t="str">
        <f t="shared" si="10"/>
        <v>Footwear, Shoes, SlipOns, Boys, S, Black</v>
      </c>
      <c r="I117" s="5" t="s">
        <v>239</v>
      </c>
      <c r="J117" s="6">
        <v>4.5</v>
      </c>
      <c r="K117" s="10">
        <f t="shared" si="11"/>
        <v>1.5</v>
      </c>
      <c r="L117" s="7" t="str">
        <f t="shared" si="12"/>
        <v/>
      </c>
      <c r="M117" s="6">
        <f t="shared" si="13"/>
        <v>11.25</v>
      </c>
      <c r="N117" s="27">
        <v>5</v>
      </c>
      <c r="O117" s="74">
        <v>2</v>
      </c>
    </row>
    <row r="118" spans="1:15" x14ac:dyDescent="0.35">
      <c r="A118" s="4">
        <v>209</v>
      </c>
      <c r="B118" s="4" t="s">
        <v>145</v>
      </c>
      <c r="C118" s="4" t="s">
        <v>100</v>
      </c>
      <c r="D118" s="4" t="s">
        <v>142</v>
      </c>
      <c r="E118" s="4" t="s">
        <v>123</v>
      </c>
      <c r="F118" s="4" t="s">
        <v>125</v>
      </c>
      <c r="G118" s="4" t="s">
        <v>153</v>
      </c>
      <c r="H118" s="3" t="str">
        <f t="shared" si="10"/>
        <v>Footwear, Shoes, SlipOns, Boys, S, Red</v>
      </c>
      <c r="I118" s="5" t="s">
        <v>239</v>
      </c>
      <c r="J118" s="6">
        <v>4.5</v>
      </c>
      <c r="K118" s="10">
        <f t="shared" si="11"/>
        <v>1.5</v>
      </c>
      <c r="L118" s="7" t="str">
        <f t="shared" si="12"/>
        <v/>
      </c>
      <c r="M118" s="6">
        <f t="shared" si="13"/>
        <v>11.25</v>
      </c>
      <c r="N118" s="27">
        <v>5</v>
      </c>
      <c r="O118" s="74">
        <v>3</v>
      </c>
    </row>
    <row r="119" spans="1:15" x14ac:dyDescent="0.35">
      <c r="A119" s="4">
        <v>210</v>
      </c>
      <c r="B119" s="4" t="s">
        <v>145</v>
      </c>
      <c r="C119" s="4" t="s">
        <v>100</v>
      </c>
      <c r="D119" s="4" t="s">
        <v>142</v>
      </c>
      <c r="E119" s="4" t="s">
        <v>123</v>
      </c>
      <c r="F119" s="4" t="s">
        <v>125</v>
      </c>
      <c r="G119" s="4" t="s">
        <v>134</v>
      </c>
      <c r="H119" s="3" t="str">
        <f t="shared" si="10"/>
        <v>Footwear, Shoes, SlipOns, Boys, S, White</v>
      </c>
      <c r="I119" s="5" t="s">
        <v>239</v>
      </c>
      <c r="J119" s="6">
        <v>4.5</v>
      </c>
      <c r="K119" s="10">
        <f t="shared" si="11"/>
        <v>1.5</v>
      </c>
      <c r="L119" s="7" t="str">
        <f t="shared" si="12"/>
        <v/>
      </c>
      <c r="M119" s="6">
        <f t="shared" si="13"/>
        <v>11.25</v>
      </c>
      <c r="N119" s="27">
        <v>5</v>
      </c>
      <c r="O119" s="74">
        <v>4</v>
      </c>
    </row>
    <row r="120" spans="1:15" x14ac:dyDescent="0.35">
      <c r="A120" s="4">
        <v>211</v>
      </c>
      <c r="B120" s="4" t="s">
        <v>145</v>
      </c>
      <c r="C120" s="4" t="s">
        <v>100</v>
      </c>
      <c r="D120" s="4" t="s">
        <v>142</v>
      </c>
      <c r="E120" s="4" t="s">
        <v>123</v>
      </c>
      <c r="F120" s="4" t="s">
        <v>126</v>
      </c>
      <c r="G120" s="4" t="s">
        <v>128</v>
      </c>
      <c r="H120" s="3" t="str">
        <f t="shared" si="10"/>
        <v>Footwear, Shoes, SlipOns, Boys, M, Black</v>
      </c>
      <c r="I120" s="5" t="s">
        <v>239</v>
      </c>
      <c r="J120" s="6">
        <v>2.5</v>
      </c>
      <c r="K120" s="10">
        <f t="shared" si="11"/>
        <v>1.5</v>
      </c>
      <c r="L120" s="7" t="str">
        <f t="shared" si="12"/>
        <v/>
      </c>
      <c r="M120" s="6">
        <f t="shared" si="13"/>
        <v>6.25</v>
      </c>
      <c r="N120" s="27">
        <v>5</v>
      </c>
      <c r="O120" s="74">
        <v>4</v>
      </c>
    </row>
    <row r="121" spans="1:15" x14ac:dyDescent="0.35">
      <c r="A121" s="4">
        <v>212</v>
      </c>
      <c r="B121" s="4" t="s">
        <v>145</v>
      </c>
      <c r="C121" s="4" t="s">
        <v>100</v>
      </c>
      <c r="D121" s="4" t="s">
        <v>142</v>
      </c>
      <c r="E121" s="4" t="s">
        <v>123</v>
      </c>
      <c r="F121" s="4" t="s">
        <v>126</v>
      </c>
      <c r="G121" s="4" t="s">
        <v>153</v>
      </c>
      <c r="H121" s="3" t="str">
        <f t="shared" si="10"/>
        <v>Footwear, Shoes, SlipOns, Boys, M, Red</v>
      </c>
      <c r="I121" s="5" t="s">
        <v>239</v>
      </c>
      <c r="J121" s="6">
        <v>2.5</v>
      </c>
      <c r="K121" s="10">
        <f t="shared" si="11"/>
        <v>1.5</v>
      </c>
      <c r="L121" s="7" t="str">
        <f t="shared" si="12"/>
        <v/>
      </c>
      <c r="M121" s="6">
        <f t="shared" si="13"/>
        <v>6.25</v>
      </c>
      <c r="N121" s="27">
        <v>5</v>
      </c>
      <c r="O121" s="74">
        <v>-1</v>
      </c>
    </row>
    <row r="122" spans="1:15" x14ac:dyDescent="0.35">
      <c r="A122" s="4">
        <v>213</v>
      </c>
      <c r="B122" s="4" t="s">
        <v>145</v>
      </c>
      <c r="C122" s="4" t="s">
        <v>100</v>
      </c>
      <c r="D122" s="4" t="s">
        <v>142</v>
      </c>
      <c r="E122" s="4" t="s">
        <v>123</v>
      </c>
      <c r="F122" s="4" t="s">
        <v>126</v>
      </c>
      <c r="G122" s="4" t="s">
        <v>134</v>
      </c>
      <c r="H122" s="3" t="str">
        <f t="shared" si="10"/>
        <v>Footwear, Shoes, SlipOns, Boys, M, White</v>
      </c>
      <c r="I122" s="5" t="s">
        <v>239</v>
      </c>
      <c r="J122" s="6">
        <v>2.5</v>
      </c>
      <c r="K122" s="10">
        <f t="shared" ref="K122:K153" si="14">IF($K$3="","",$K$3)</f>
        <v>1.5</v>
      </c>
      <c r="L122" s="7" t="str">
        <f t="shared" si="12"/>
        <v/>
      </c>
      <c r="M122" s="6">
        <f t="shared" si="13"/>
        <v>6.25</v>
      </c>
      <c r="N122" s="27">
        <v>5</v>
      </c>
      <c r="O122" s="74">
        <v>2</v>
      </c>
    </row>
    <row r="123" spans="1:15" x14ac:dyDescent="0.35">
      <c r="A123" s="4">
        <v>214</v>
      </c>
      <c r="B123" s="4" t="s">
        <v>145</v>
      </c>
      <c r="C123" s="4" t="s">
        <v>100</v>
      </c>
      <c r="D123" s="4" t="s">
        <v>142</v>
      </c>
      <c r="E123" s="4" t="s">
        <v>123</v>
      </c>
      <c r="F123" s="4" t="s">
        <v>127</v>
      </c>
      <c r="G123" s="4" t="s">
        <v>128</v>
      </c>
      <c r="H123" s="3" t="str">
        <f t="shared" si="10"/>
        <v>Footwear, Shoes, SlipOns, Boys, L, Black</v>
      </c>
      <c r="I123" s="5" t="s">
        <v>239</v>
      </c>
      <c r="J123" s="6">
        <v>5.5</v>
      </c>
      <c r="K123" s="10">
        <f t="shared" si="14"/>
        <v>1.5</v>
      </c>
      <c r="L123" s="7" t="str">
        <f t="shared" si="12"/>
        <v/>
      </c>
      <c r="M123" s="6">
        <f t="shared" si="13"/>
        <v>13.75</v>
      </c>
      <c r="N123" s="27">
        <v>5</v>
      </c>
      <c r="O123" s="74">
        <v>2</v>
      </c>
    </row>
    <row r="124" spans="1:15" x14ac:dyDescent="0.35">
      <c r="A124" s="4">
        <v>215</v>
      </c>
      <c r="B124" s="4" t="s">
        <v>145</v>
      </c>
      <c r="C124" s="4" t="s">
        <v>100</v>
      </c>
      <c r="D124" s="4" t="s">
        <v>142</v>
      </c>
      <c r="E124" s="4" t="s">
        <v>123</v>
      </c>
      <c r="F124" s="4" t="s">
        <v>127</v>
      </c>
      <c r="G124" s="4" t="s">
        <v>153</v>
      </c>
      <c r="H124" s="3" t="str">
        <f t="shared" si="10"/>
        <v>Footwear, Shoes, SlipOns, Boys, L, Red</v>
      </c>
      <c r="I124" s="5" t="s">
        <v>239</v>
      </c>
      <c r="J124" s="6">
        <v>5.5</v>
      </c>
      <c r="K124" s="10">
        <f t="shared" si="14"/>
        <v>1.5</v>
      </c>
      <c r="L124" s="7" t="str">
        <f t="shared" si="12"/>
        <v/>
      </c>
      <c r="M124" s="6">
        <f t="shared" si="13"/>
        <v>13.75</v>
      </c>
      <c r="N124" s="27">
        <v>5</v>
      </c>
      <c r="O124" s="74">
        <v>1</v>
      </c>
    </row>
    <row r="125" spans="1:15" x14ac:dyDescent="0.35">
      <c r="A125" s="4">
        <v>216</v>
      </c>
      <c r="B125" s="4" t="s">
        <v>145</v>
      </c>
      <c r="C125" s="4" t="s">
        <v>100</v>
      </c>
      <c r="D125" s="4" t="s">
        <v>142</v>
      </c>
      <c r="E125" s="4" t="s">
        <v>123</v>
      </c>
      <c r="F125" s="4" t="s">
        <v>127</v>
      </c>
      <c r="G125" s="4" t="s">
        <v>134</v>
      </c>
      <c r="H125" s="3" t="str">
        <f t="shared" si="10"/>
        <v>Footwear, Shoes, SlipOns, Boys, L, White</v>
      </c>
      <c r="I125" s="5" t="s">
        <v>239</v>
      </c>
      <c r="J125" s="6">
        <v>5.5</v>
      </c>
      <c r="K125" s="10">
        <f t="shared" si="14"/>
        <v>1.5</v>
      </c>
      <c r="L125" s="7" t="str">
        <f t="shared" si="12"/>
        <v/>
      </c>
      <c r="M125" s="6">
        <f t="shared" si="13"/>
        <v>13.75</v>
      </c>
      <c r="N125" s="27">
        <v>5</v>
      </c>
      <c r="O125" s="74">
        <v>5</v>
      </c>
    </row>
    <row r="126" spans="1:15" x14ac:dyDescent="0.35">
      <c r="A126" s="4">
        <v>217</v>
      </c>
      <c r="B126" s="4" t="s">
        <v>145</v>
      </c>
      <c r="C126" s="4" t="s">
        <v>100</v>
      </c>
      <c r="D126" s="4" t="s">
        <v>142</v>
      </c>
      <c r="E126" s="4" t="s">
        <v>124</v>
      </c>
      <c r="F126" s="4" t="s">
        <v>125</v>
      </c>
      <c r="G126" s="4" t="s">
        <v>128</v>
      </c>
      <c r="H126" s="3" t="str">
        <f t="shared" si="10"/>
        <v>Footwear, Shoes, SlipOns, Girls, S, Black</v>
      </c>
      <c r="I126" s="5" t="s">
        <v>239</v>
      </c>
      <c r="J126" s="6">
        <v>4.5</v>
      </c>
      <c r="K126" s="10">
        <f t="shared" si="14"/>
        <v>1.5</v>
      </c>
      <c r="L126" s="7" t="str">
        <f t="shared" si="12"/>
        <v/>
      </c>
      <c r="M126" s="6">
        <f t="shared" si="13"/>
        <v>11.25</v>
      </c>
      <c r="N126" s="27">
        <v>5</v>
      </c>
      <c r="O126" s="74">
        <v>1</v>
      </c>
    </row>
    <row r="127" spans="1:15" x14ac:dyDescent="0.35">
      <c r="A127" s="4">
        <v>218</v>
      </c>
      <c r="B127" s="4" t="s">
        <v>145</v>
      </c>
      <c r="C127" s="4" t="s">
        <v>100</v>
      </c>
      <c r="D127" s="4" t="s">
        <v>142</v>
      </c>
      <c r="E127" s="4" t="s">
        <v>124</v>
      </c>
      <c r="F127" s="4" t="s">
        <v>125</v>
      </c>
      <c r="G127" s="4" t="s">
        <v>153</v>
      </c>
      <c r="H127" s="3" t="str">
        <f t="shared" si="10"/>
        <v>Footwear, Shoes, SlipOns, Girls, S, Red</v>
      </c>
      <c r="I127" s="5" t="s">
        <v>239</v>
      </c>
      <c r="J127" s="6">
        <v>4.5</v>
      </c>
      <c r="K127" s="10">
        <f t="shared" si="14"/>
        <v>1.5</v>
      </c>
      <c r="L127" s="7" t="str">
        <f t="shared" si="12"/>
        <v/>
      </c>
      <c r="M127" s="6">
        <f t="shared" si="13"/>
        <v>11.25</v>
      </c>
      <c r="N127" s="27">
        <v>5</v>
      </c>
      <c r="O127" s="74">
        <v>4</v>
      </c>
    </row>
    <row r="128" spans="1:15" x14ac:dyDescent="0.35">
      <c r="A128" s="4">
        <v>219</v>
      </c>
      <c r="B128" s="4" t="s">
        <v>145</v>
      </c>
      <c r="C128" s="4" t="s">
        <v>100</v>
      </c>
      <c r="D128" s="4" t="s">
        <v>142</v>
      </c>
      <c r="E128" s="4" t="s">
        <v>124</v>
      </c>
      <c r="F128" s="4" t="s">
        <v>125</v>
      </c>
      <c r="G128" s="4" t="s">
        <v>134</v>
      </c>
      <c r="H128" s="3" t="str">
        <f t="shared" si="10"/>
        <v>Footwear, Shoes, SlipOns, Girls, S, White</v>
      </c>
      <c r="I128" s="5" t="s">
        <v>239</v>
      </c>
      <c r="J128" s="6">
        <v>4.5</v>
      </c>
      <c r="K128" s="10">
        <f t="shared" si="14"/>
        <v>1.5</v>
      </c>
      <c r="L128" s="7" t="str">
        <f t="shared" si="12"/>
        <v/>
      </c>
      <c r="M128" s="6">
        <f t="shared" si="13"/>
        <v>11.25</v>
      </c>
      <c r="N128" s="27">
        <v>5</v>
      </c>
      <c r="O128" s="74">
        <v>2</v>
      </c>
    </row>
    <row r="129" spans="1:15" x14ac:dyDescent="0.35">
      <c r="A129" s="4">
        <v>220</v>
      </c>
      <c r="B129" s="4" t="s">
        <v>145</v>
      </c>
      <c r="C129" s="4" t="s">
        <v>100</v>
      </c>
      <c r="D129" s="4" t="s">
        <v>142</v>
      </c>
      <c r="E129" s="4" t="s">
        <v>124</v>
      </c>
      <c r="F129" s="4" t="s">
        <v>126</v>
      </c>
      <c r="G129" s="4" t="s">
        <v>128</v>
      </c>
      <c r="H129" s="3" t="str">
        <f t="shared" si="10"/>
        <v>Footwear, Shoes, SlipOns, Girls, M, Black</v>
      </c>
      <c r="I129" s="5" t="s">
        <v>239</v>
      </c>
      <c r="J129" s="6">
        <v>2.5</v>
      </c>
      <c r="K129" s="10">
        <f t="shared" si="14"/>
        <v>1.5</v>
      </c>
      <c r="L129" s="7" t="str">
        <f t="shared" si="12"/>
        <v/>
      </c>
      <c r="M129" s="6">
        <f t="shared" si="13"/>
        <v>6.25</v>
      </c>
      <c r="N129" s="27">
        <v>5</v>
      </c>
      <c r="O129" s="74">
        <v>2</v>
      </c>
    </row>
    <row r="130" spans="1:15" x14ac:dyDescent="0.35">
      <c r="A130" s="4">
        <v>221</v>
      </c>
      <c r="B130" s="4" t="s">
        <v>145</v>
      </c>
      <c r="C130" s="4" t="s">
        <v>100</v>
      </c>
      <c r="D130" s="4" t="s">
        <v>142</v>
      </c>
      <c r="E130" s="4" t="s">
        <v>124</v>
      </c>
      <c r="F130" s="4" t="s">
        <v>126</v>
      </c>
      <c r="G130" s="4" t="s">
        <v>153</v>
      </c>
      <c r="H130" s="3" t="str">
        <f t="shared" si="10"/>
        <v>Footwear, Shoes, SlipOns, Girls, M, Red</v>
      </c>
      <c r="I130" s="5" t="s">
        <v>239</v>
      </c>
      <c r="J130" s="6">
        <v>2.5</v>
      </c>
      <c r="K130" s="10">
        <f t="shared" si="14"/>
        <v>1.5</v>
      </c>
      <c r="L130" s="7" t="str">
        <f t="shared" si="12"/>
        <v/>
      </c>
      <c r="M130" s="6">
        <f t="shared" si="13"/>
        <v>6.25</v>
      </c>
      <c r="N130" s="27">
        <v>5</v>
      </c>
      <c r="O130" s="74">
        <v>4</v>
      </c>
    </row>
    <row r="131" spans="1:15" x14ac:dyDescent="0.35">
      <c r="A131" s="4">
        <v>222</v>
      </c>
      <c r="B131" s="4" t="s">
        <v>145</v>
      </c>
      <c r="C131" s="4" t="s">
        <v>100</v>
      </c>
      <c r="D131" s="4" t="s">
        <v>142</v>
      </c>
      <c r="E131" s="4" t="s">
        <v>124</v>
      </c>
      <c r="F131" s="4" t="s">
        <v>126</v>
      </c>
      <c r="G131" s="4" t="s">
        <v>134</v>
      </c>
      <c r="H131" s="3" t="str">
        <f t="shared" si="10"/>
        <v>Footwear, Shoes, SlipOns, Girls, M, White</v>
      </c>
      <c r="I131" s="5" t="s">
        <v>239</v>
      </c>
      <c r="J131" s="6">
        <v>2.5</v>
      </c>
      <c r="K131" s="10">
        <f t="shared" si="14"/>
        <v>1.5</v>
      </c>
      <c r="L131" s="7" t="str">
        <f t="shared" si="12"/>
        <v/>
      </c>
      <c r="M131" s="6">
        <f t="shared" si="13"/>
        <v>6.25</v>
      </c>
      <c r="N131" s="27">
        <v>5</v>
      </c>
      <c r="O131" s="74">
        <v>5</v>
      </c>
    </row>
    <row r="132" spans="1:15" x14ac:dyDescent="0.35">
      <c r="A132" s="4">
        <v>223</v>
      </c>
      <c r="B132" s="4" t="s">
        <v>145</v>
      </c>
      <c r="C132" s="4" t="s">
        <v>100</v>
      </c>
      <c r="D132" s="4" t="s">
        <v>142</v>
      </c>
      <c r="E132" s="4" t="s">
        <v>124</v>
      </c>
      <c r="F132" s="4" t="s">
        <v>127</v>
      </c>
      <c r="G132" s="4" t="s">
        <v>128</v>
      </c>
      <c r="H132" s="3" t="str">
        <f t="shared" si="10"/>
        <v>Footwear, Shoes, SlipOns, Girls, L, Black</v>
      </c>
      <c r="I132" s="5" t="s">
        <v>239</v>
      </c>
      <c r="J132" s="6">
        <v>5.5</v>
      </c>
      <c r="K132" s="10">
        <f t="shared" si="14"/>
        <v>1.5</v>
      </c>
      <c r="L132" s="7" t="str">
        <f t="shared" si="12"/>
        <v/>
      </c>
      <c r="M132" s="6">
        <f t="shared" si="13"/>
        <v>13.75</v>
      </c>
      <c r="N132" s="27">
        <v>5</v>
      </c>
      <c r="O132" s="74">
        <v>4</v>
      </c>
    </row>
    <row r="133" spans="1:15" x14ac:dyDescent="0.35">
      <c r="A133" s="4">
        <v>224</v>
      </c>
      <c r="B133" s="4" t="s">
        <v>145</v>
      </c>
      <c r="C133" s="4" t="s">
        <v>100</v>
      </c>
      <c r="D133" s="4" t="s">
        <v>142</v>
      </c>
      <c r="E133" s="4" t="s">
        <v>124</v>
      </c>
      <c r="F133" s="4" t="s">
        <v>127</v>
      </c>
      <c r="G133" s="4" t="s">
        <v>153</v>
      </c>
      <c r="H133" s="3" t="str">
        <f t="shared" si="10"/>
        <v>Footwear, Shoes, SlipOns, Girls, L, Red</v>
      </c>
      <c r="I133" s="5" t="s">
        <v>239</v>
      </c>
      <c r="J133" s="6">
        <v>5.5</v>
      </c>
      <c r="K133" s="10">
        <f t="shared" si="14"/>
        <v>1.5</v>
      </c>
      <c r="L133" s="7" t="str">
        <f t="shared" si="12"/>
        <v/>
      </c>
      <c r="M133" s="6">
        <f t="shared" si="13"/>
        <v>13.75</v>
      </c>
      <c r="N133" s="27">
        <v>5</v>
      </c>
      <c r="O133" s="74">
        <v>2</v>
      </c>
    </row>
    <row r="134" spans="1:15" x14ac:dyDescent="0.35">
      <c r="A134" s="4">
        <v>225</v>
      </c>
      <c r="B134" s="4" t="s">
        <v>145</v>
      </c>
      <c r="C134" s="4" t="s">
        <v>100</v>
      </c>
      <c r="D134" s="4" t="s">
        <v>142</v>
      </c>
      <c r="E134" s="4" t="s">
        <v>124</v>
      </c>
      <c r="F134" s="4" t="s">
        <v>127</v>
      </c>
      <c r="G134" s="4" t="s">
        <v>134</v>
      </c>
      <c r="H134" s="3" t="str">
        <f t="shared" si="10"/>
        <v>Footwear, Shoes, SlipOns, Girls, L, White</v>
      </c>
      <c r="I134" s="5" t="s">
        <v>239</v>
      </c>
      <c r="J134" s="6">
        <v>5.5</v>
      </c>
      <c r="K134" s="10">
        <f t="shared" si="14"/>
        <v>1.5</v>
      </c>
      <c r="L134" s="7" t="str">
        <f t="shared" si="12"/>
        <v/>
      </c>
      <c r="M134" s="6">
        <f t="shared" si="13"/>
        <v>13.75</v>
      </c>
      <c r="N134" s="27">
        <v>5</v>
      </c>
      <c r="O134" s="74">
        <v>5</v>
      </c>
    </row>
    <row r="135" spans="1:15" x14ac:dyDescent="0.35">
      <c r="A135" s="4">
        <v>226</v>
      </c>
      <c r="B135" s="4" t="s">
        <v>99</v>
      </c>
      <c r="C135" s="4" t="s">
        <v>143</v>
      </c>
      <c r="E135" s="4" t="s">
        <v>121</v>
      </c>
      <c r="F135" s="4" t="s">
        <v>159</v>
      </c>
      <c r="G135" s="4" t="s">
        <v>160</v>
      </c>
      <c r="H135" s="3" t="str">
        <f t="shared" si="10"/>
        <v>Accessories, Tie Clip, , Mens, One Size, Gold</v>
      </c>
      <c r="I135" s="5" t="s">
        <v>239</v>
      </c>
      <c r="J135" s="6">
        <v>2.5</v>
      </c>
      <c r="K135" s="10">
        <f t="shared" si="14"/>
        <v>1.5</v>
      </c>
      <c r="L135" s="7" t="str">
        <f t="shared" si="12"/>
        <v/>
      </c>
      <c r="M135" s="6">
        <f t="shared" si="13"/>
        <v>6.25</v>
      </c>
      <c r="N135" s="27">
        <v>5</v>
      </c>
      <c r="O135" s="74">
        <v>4</v>
      </c>
    </row>
    <row r="136" spans="1:15" x14ac:dyDescent="0.35">
      <c r="A136" s="4">
        <v>227</v>
      </c>
      <c r="B136" s="4" t="s">
        <v>99</v>
      </c>
      <c r="C136" s="4" t="s">
        <v>143</v>
      </c>
      <c r="E136" s="4" t="s">
        <v>121</v>
      </c>
      <c r="F136" s="4" t="s">
        <v>159</v>
      </c>
      <c r="G136" s="4" t="s">
        <v>161</v>
      </c>
      <c r="H136" s="3" t="str">
        <f t="shared" si="10"/>
        <v>Accessories, Tie Clip, , Mens, One Size, Silver</v>
      </c>
      <c r="I136" s="5" t="s">
        <v>239</v>
      </c>
      <c r="J136" s="6">
        <v>2.5</v>
      </c>
      <c r="K136" s="10">
        <f t="shared" si="14"/>
        <v>1.5</v>
      </c>
      <c r="L136" s="7" t="str">
        <f t="shared" si="12"/>
        <v/>
      </c>
      <c r="M136" s="6">
        <f t="shared" si="13"/>
        <v>6.25</v>
      </c>
      <c r="N136" s="27">
        <v>5</v>
      </c>
      <c r="O136" s="74">
        <v>4</v>
      </c>
    </row>
    <row r="137" spans="1:15" x14ac:dyDescent="0.35">
      <c r="A137" s="4">
        <v>228</v>
      </c>
      <c r="B137" s="4" t="s">
        <v>99</v>
      </c>
      <c r="C137" s="4" t="s">
        <v>152</v>
      </c>
      <c r="E137" s="4" t="s">
        <v>121</v>
      </c>
      <c r="F137" s="4" t="s">
        <v>159</v>
      </c>
      <c r="G137" s="4" t="s">
        <v>160</v>
      </c>
      <c r="H137" s="3" t="str">
        <f t="shared" si="10"/>
        <v>Accessories, Cuff Links, , Mens, One Size, Gold</v>
      </c>
      <c r="I137" s="5" t="s">
        <v>239</v>
      </c>
      <c r="J137" s="6">
        <v>2.5</v>
      </c>
      <c r="K137" s="10">
        <f t="shared" si="14"/>
        <v>1.5</v>
      </c>
      <c r="L137" s="7" t="str">
        <f t="shared" ref="L137:L163" si="15">IF(K137&lt;&gt;$K$3,"*","")</f>
        <v/>
      </c>
      <c r="M137" s="6">
        <f t="shared" ref="M137:M163" si="16">J137*(1+K137)</f>
        <v>6.25</v>
      </c>
      <c r="N137" s="27">
        <v>5</v>
      </c>
      <c r="O137" s="74">
        <v>3</v>
      </c>
    </row>
    <row r="138" spans="1:15" x14ac:dyDescent="0.35">
      <c r="A138" s="4">
        <v>229</v>
      </c>
      <c r="B138" s="4" t="s">
        <v>99</v>
      </c>
      <c r="C138" s="4" t="s">
        <v>152</v>
      </c>
      <c r="E138" s="4" t="s">
        <v>121</v>
      </c>
      <c r="F138" s="4" t="s">
        <v>159</v>
      </c>
      <c r="G138" s="4" t="s">
        <v>161</v>
      </c>
      <c r="H138" s="3" t="str">
        <f t="shared" ref="H138:H163" si="17">B138&amp;", "&amp;C138&amp;", "&amp;D138&amp;", "&amp;E138&amp;", "&amp;F138&amp;", "&amp;G138</f>
        <v>Accessories, Cuff Links, , Mens, One Size, Silver</v>
      </c>
      <c r="I138" s="5" t="s">
        <v>239</v>
      </c>
      <c r="J138" s="6">
        <v>2.5</v>
      </c>
      <c r="K138" s="10">
        <f t="shared" si="14"/>
        <v>1.5</v>
      </c>
      <c r="L138" s="7" t="str">
        <f t="shared" si="15"/>
        <v/>
      </c>
      <c r="M138" s="6">
        <f t="shared" si="16"/>
        <v>6.25</v>
      </c>
      <c r="N138" s="27">
        <v>5</v>
      </c>
      <c r="O138" s="74">
        <v>3</v>
      </c>
    </row>
    <row r="139" spans="1:15" x14ac:dyDescent="0.35">
      <c r="A139" s="4">
        <v>230</v>
      </c>
      <c r="B139" s="4" t="s">
        <v>99</v>
      </c>
      <c r="C139" s="4" t="s">
        <v>148</v>
      </c>
      <c r="D139" s="4" t="s">
        <v>163</v>
      </c>
      <c r="E139" s="4" t="s">
        <v>146</v>
      </c>
      <c r="F139" s="4" t="s">
        <v>146</v>
      </c>
      <c r="G139" s="4" t="s">
        <v>162</v>
      </c>
      <c r="H139" s="3" t="str">
        <f t="shared" si="17"/>
        <v>Accessories, Hair Accessories, Ponytail Ties, Women, Women, Assorted Set</v>
      </c>
      <c r="I139" s="5" t="s">
        <v>239</v>
      </c>
      <c r="J139" s="6">
        <v>4.5</v>
      </c>
      <c r="K139" s="10">
        <f t="shared" si="14"/>
        <v>1.5</v>
      </c>
      <c r="L139" s="7" t="str">
        <f t="shared" si="15"/>
        <v/>
      </c>
      <c r="M139" s="6">
        <f t="shared" si="16"/>
        <v>11.25</v>
      </c>
      <c r="N139" s="27">
        <v>5</v>
      </c>
      <c r="O139" s="74">
        <v>3</v>
      </c>
    </row>
    <row r="140" spans="1:15" x14ac:dyDescent="0.35">
      <c r="A140" s="4">
        <v>231</v>
      </c>
      <c r="B140" s="4" t="s">
        <v>99</v>
      </c>
      <c r="C140" s="4" t="s">
        <v>148</v>
      </c>
      <c r="D140" s="4" t="s">
        <v>149</v>
      </c>
      <c r="E140" s="4" t="s">
        <v>146</v>
      </c>
      <c r="F140" s="4" t="s">
        <v>146</v>
      </c>
      <c r="G140" s="4" t="s">
        <v>162</v>
      </c>
      <c r="H140" s="3" t="str">
        <f t="shared" si="17"/>
        <v>Accessories, Hair Accessories, Headbands, Women, Women, Assorted Set</v>
      </c>
      <c r="I140" s="5" t="s">
        <v>239</v>
      </c>
      <c r="J140" s="6">
        <v>4.5</v>
      </c>
      <c r="K140" s="10">
        <f t="shared" si="14"/>
        <v>1.5</v>
      </c>
      <c r="L140" s="7" t="str">
        <f t="shared" si="15"/>
        <v/>
      </c>
      <c r="M140" s="6">
        <f t="shared" si="16"/>
        <v>11.25</v>
      </c>
      <c r="N140" s="27">
        <v>5</v>
      </c>
      <c r="O140" s="74">
        <v>2</v>
      </c>
    </row>
    <row r="141" spans="1:15" x14ac:dyDescent="0.35">
      <c r="A141" s="4">
        <v>232</v>
      </c>
      <c r="B141" s="4" t="s">
        <v>99</v>
      </c>
      <c r="C141" s="4" t="s">
        <v>148</v>
      </c>
      <c r="D141" s="4" t="s">
        <v>163</v>
      </c>
      <c r="E141" s="4" t="s">
        <v>124</v>
      </c>
      <c r="F141" s="4" t="s">
        <v>124</v>
      </c>
      <c r="G141" s="4" t="s">
        <v>162</v>
      </c>
      <c r="H141" s="3" t="str">
        <f t="shared" si="17"/>
        <v>Accessories, Hair Accessories, Ponytail Ties, Girls, Girls, Assorted Set</v>
      </c>
      <c r="I141" s="5" t="s">
        <v>239</v>
      </c>
      <c r="J141" s="6">
        <v>4.5</v>
      </c>
      <c r="K141" s="10">
        <f t="shared" si="14"/>
        <v>1.5</v>
      </c>
      <c r="L141" s="7" t="str">
        <f t="shared" si="15"/>
        <v/>
      </c>
      <c r="M141" s="6">
        <f t="shared" si="16"/>
        <v>11.25</v>
      </c>
      <c r="N141" s="27">
        <v>5</v>
      </c>
      <c r="O141" s="74">
        <v>1</v>
      </c>
    </row>
    <row r="142" spans="1:15" x14ac:dyDescent="0.35">
      <c r="A142" s="4">
        <v>233</v>
      </c>
      <c r="B142" s="4" t="s">
        <v>99</v>
      </c>
      <c r="C142" s="4" t="s">
        <v>148</v>
      </c>
      <c r="D142" s="4" t="s">
        <v>149</v>
      </c>
      <c r="E142" s="4" t="s">
        <v>124</v>
      </c>
      <c r="F142" s="4" t="s">
        <v>124</v>
      </c>
      <c r="G142" s="4" t="s">
        <v>162</v>
      </c>
      <c r="H142" s="3" t="str">
        <f t="shared" si="17"/>
        <v>Accessories, Hair Accessories, Headbands, Girls, Girls, Assorted Set</v>
      </c>
      <c r="I142" s="5" t="s">
        <v>239</v>
      </c>
      <c r="J142" s="6">
        <v>4.5</v>
      </c>
      <c r="K142" s="10">
        <f t="shared" si="14"/>
        <v>1.5</v>
      </c>
      <c r="L142" s="7" t="str">
        <f t="shared" si="15"/>
        <v/>
      </c>
      <c r="M142" s="6">
        <f t="shared" si="16"/>
        <v>11.25</v>
      </c>
      <c r="N142" s="27">
        <v>5</v>
      </c>
      <c r="O142" s="74">
        <v>3</v>
      </c>
    </row>
    <row r="143" spans="1:15" x14ac:dyDescent="0.35">
      <c r="A143" s="4">
        <v>234</v>
      </c>
      <c r="B143" s="4" t="s">
        <v>99</v>
      </c>
      <c r="C143" s="4" t="s">
        <v>147</v>
      </c>
      <c r="D143" s="4" t="s">
        <v>150</v>
      </c>
      <c r="E143" s="4" t="s">
        <v>146</v>
      </c>
      <c r="F143" s="4" t="s">
        <v>164</v>
      </c>
      <c r="G143" s="4" t="s">
        <v>160</v>
      </c>
      <c r="H143" s="3" t="str">
        <f t="shared" si="17"/>
        <v>Accessories, Jewelry, Necklace, Women, 18", Gold</v>
      </c>
      <c r="I143" s="5" t="s">
        <v>239</v>
      </c>
      <c r="J143" s="6">
        <v>17.5</v>
      </c>
      <c r="K143" s="10">
        <f t="shared" si="14"/>
        <v>1.5</v>
      </c>
      <c r="L143" s="7" t="str">
        <f t="shared" si="15"/>
        <v/>
      </c>
      <c r="M143" s="6">
        <f t="shared" si="16"/>
        <v>43.75</v>
      </c>
      <c r="N143" s="27">
        <v>5</v>
      </c>
      <c r="O143" s="74">
        <v>2</v>
      </c>
    </row>
    <row r="144" spans="1:15" x14ac:dyDescent="0.35">
      <c r="A144" s="4">
        <v>235</v>
      </c>
      <c r="B144" s="4" t="s">
        <v>99</v>
      </c>
      <c r="C144" s="4" t="s">
        <v>147</v>
      </c>
      <c r="D144" s="4" t="s">
        <v>150</v>
      </c>
      <c r="E144" s="4" t="s">
        <v>146</v>
      </c>
      <c r="F144" s="4" t="s">
        <v>164</v>
      </c>
      <c r="G144" s="4" t="s">
        <v>161</v>
      </c>
      <c r="H144" s="3" t="str">
        <f t="shared" si="17"/>
        <v>Accessories, Jewelry, Necklace, Women, 18", Silver</v>
      </c>
      <c r="I144" s="5" t="s">
        <v>239</v>
      </c>
      <c r="J144" s="6">
        <v>17.5</v>
      </c>
      <c r="K144" s="10">
        <f t="shared" si="14"/>
        <v>1.5</v>
      </c>
      <c r="L144" s="7" t="str">
        <f t="shared" si="15"/>
        <v/>
      </c>
      <c r="M144" s="6">
        <f t="shared" si="16"/>
        <v>43.75</v>
      </c>
      <c r="N144" s="27">
        <v>5</v>
      </c>
      <c r="O144" s="74">
        <v>3</v>
      </c>
    </row>
    <row r="145" spans="1:15" x14ac:dyDescent="0.35">
      <c r="A145" s="4">
        <v>236</v>
      </c>
      <c r="B145" s="4" t="s">
        <v>99</v>
      </c>
      <c r="C145" s="4" t="s">
        <v>147</v>
      </c>
      <c r="D145" s="4" t="s">
        <v>150</v>
      </c>
      <c r="E145" s="4" t="s">
        <v>124</v>
      </c>
      <c r="F145" s="4" t="s">
        <v>165</v>
      </c>
      <c r="G145" s="4" t="s">
        <v>160</v>
      </c>
      <c r="H145" s="3" t="str">
        <f t="shared" si="17"/>
        <v>Accessories, Jewelry, Necklace, Girls, 10", Gold</v>
      </c>
      <c r="I145" s="5" t="s">
        <v>239</v>
      </c>
      <c r="J145" s="6">
        <v>14.5</v>
      </c>
      <c r="K145" s="10">
        <f t="shared" si="14"/>
        <v>1.5</v>
      </c>
      <c r="L145" s="7" t="str">
        <f t="shared" si="15"/>
        <v/>
      </c>
      <c r="M145" s="6">
        <f t="shared" si="16"/>
        <v>36.25</v>
      </c>
      <c r="N145" s="27">
        <v>5</v>
      </c>
      <c r="O145" s="74">
        <v>0</v>
      </c>
    </row>
    <row r="146" spans="1:15" x14ac:dyDescent="0.35">
      <c r="A146" s="4">
        <v>237</v>
      </c>
      <c r="B146" s="4" t="s">
        <v>99</v>
      </c>
      <c r="C146" s="4" t="s">
        <v>147</v>
      </c>
      <c r="D146" s="4" t="s">
        <v>150</v>
      </c>
      <c r="E146" s="4" t="s">
        <v>124</v>
      </c>
      <c r="F146" s="4" t="s">
        <v>165</v>
      </c>
      <c r="G146" s="4" t="s">
        <v>161</v>
      </c>
      <c r="H146" s="3" t="str">
        <f t="shared" si="17"/>
        <v>Accessories, Jewelry, Necklace, Girls, 10", Silver</v>
      </c>
      <c r="I146" s="5" t="s">
        <v>239</v>
      </c>
      <c r="J146" s="6">
        <v>14.5</v>
      </c>
      <c r="K146" s="10">
        <f t="shared" si="14"/>
        <v>1.5</v>
      </c>
      <c r="L146" s="7" t="str">
        <f t="shared" si="15"/>
        <v/>
      </c>
      <c r="M146" s="6">
        <f t="shared" si="16"/>
        <v>36.25</v>
      </c>
      <c r="N146" s="27">
        <v>5</v>
      </c>
      <c r="O146" s="74">
        <v>4</v>
      </c>
    </row>
    <row r="147" spans="1:15" x14ac:dyDescent="0.35">
      <c r="A147" s="4">
        <v>238</v>
      </c>
      <c r="B147" s="4" t="s">
        <v>99</v>
      </c>
      <c r="C147" s="4" t="s">
        <v>147</v>
      </c>
      <c r="D147" s="4" t="s">
        <v>151</v>
      </c>
      <c r="E147" s="4" t="s">
        <v>146</v>
      </c>
      <c r="F147" s="4" t="s">
        <v>166</v>
      </c>
      <c r="G147" s="4" t="s">
        <v>160</v>
      </c>
      <c r="H147" s="3" t="str">
        <f t="shared" si="17"/>
        <v>Accessories, Jewelry, Bracelet, Women, 8", Gold</v>
      </c>
      <c r="I147" s="5" t="s">
        <v>239</v>
      </c>
      <c r="J147" s="6">
        <v>4</v>
      </c>
      <c r="K147" s="10">
        <f t="shared" si="14"/>
        <v>1.5</v>
      </c>
      <c r="L147" s="7" t="str">
        <f t="shared" si="15"/>
        <v/>
      </c>
      <c r="M147" s="6">
        <f t="shared" si="16"/>
        <v>10</v>
      </c>
      <c r="N147" s="27">
        <v>5</v>
      </c>
      <c r="O147" s="74">
        <v>4</v>
      </c>
    </row>
    <row r="148" spans="1:15" x14ac:dyDescent="0.35">
      <c r="A148" s="4">
        <v>239</v>
      </c>
      <c r="B148" s="4" t="s">
        <v>99</v>
      </c>
      <c r="C148" s="4" t="s">
        <v>147</v>
      </c>
      <c r="D148" s="4" t="s">
        <v>151</v>
      </c>
      <c r="E148" s="4" t="s">
        <v>146</v>
      </c>
      <c r="F148" s="4" t="s">
        <v>166</v>
      </c>
      <c r="G148" s="4" t="s">
        <v>161</v>
      </c>
      <c r="H148" s="3" t="str">
        <f t="shared" si="17"/>
        <v>Accessories, Jewelry, Bracelet, Women, 8", Silver</v>
      </c>
      <c r="I148" s="5" t="s">
        <v>239</v>
      </c>
      <c r="J148" s="6">
        <v>4</v>
      </c>
      <c r="K148" s="10">
        <f t="shared" si="14"/>
        <v>1.5</v>
      </c>
      <c r="L148" s="7" t="str">
        <f t="shared" si="15"/>
        <v/>
      </c>
      <c r="M148" s="6">
        <f t="shared" si="16"/>
        <v>10</v>
      </c>
      <c r="N148" s="27">
        <v>5</v>
      </c>
      <c r="O148" s="74">
        <v>2</v>
      </c>
    </row>
    <row r="149" spans="1:15" x14ac:dyDescent="0.35">
      <c r="A149" s="4">
        <v>240</v>
      </c>
      <c r="B149" s="4" t="s">
        <v>99</v>
      </c>
      <c r="C149" s="4" t="s">
        <v>147</v>
      </c>
      <c r="D149" s="4" t="s">
        <v>151</v>
      </c>
      <c r="E149" s="4" t="s">
        <v>124</v>
      </c>
      <c r="F149" s="4" t="s">
        <v>167</v>
      </c>
      <c r="G149" s="4" t="s">
        <v>160</v>
      </c>
      <c r="H149" s="3" t="str">
        <f t="shared" si="17"/>
        <v>Accessories, Jewelry, Bracelet, Girls, 5", Gold</v>
      </c>
      <c r="I149" s="5" t="s">
        <v>239</v>
      </c>
      <c r="J149" s="6">
        <v>4.5</v>
      </c>
      <c r="K149" s="10">
        <f t="shared" si="14"/>
        <v>1.5</v>
      </c>
      <c r="L149" s="7" t="str">
        <f t="shared" si="15"/>
        <v/>
      </c>
      <c r="M149" s="6">
        <f t="shared" si="16"/>
        <v>11.25</v>
      </c>
      <c r="N149" s="27">
        <v>5</v>
      </c>
      <c r="O149" s="74">
        <v>5</v>
      </c>
    </row>
    <row r="150" spans="1:15" x14ac:dyDescent="0.35">
      <c r="A150" s="4">
        <v>241</v>
      </c>
      <c r="B150" s="4" t="s">
        <v>99</v>
      </c>
      <c r="C150" s="4" t="s">
        <v>147</v>
      </c>
      <c r="D150" s="4" t="s">
        <v>151</v>
      </c>
      <c r="E150" s="4" t="s">
        <v>124</v>
      </c>
      <c r="F150" s="4" t="s">
        <v>167</v>
      </c>
      <c r="G150" s="4" t="s">
        <v>161</v>
      </c>
      <c r="H150" s="3" t="str">
        <f t="shared" si="17"/>
        <v>Accessories, Jewelry, Bracelet, Girls, 5", Silver</v>
      </c>
      <c r="I150" s="5" t="s">
        <v>239</v>
      </c>
      <c r="J150" s="6">
        <v>4.5</v>
      </c>
      <c r="K150" s="10">
        <f t="shared" si="14"/>
        <v>1.5</v>
      </c>
      <c r="L150" s="7" t="str">
        <f t="shared" si="15"/>
        <v/>
      </c>
      <c r="M150" s="6">
        <f t="shared" si="16"/>
        <v>11.25</v>
      </c>
      <c r="N150" s="27">
        <v>5</v>
      </c>
      <c r="O150" s="74">
        <v>4</v>
      </c>
    </row>
    <row r="151" spans="1:15" x14ac:dyDescent="0.35">
      <c r="A151" s="4">
        <v>242</v>
      </c>
      <c r="B151" s="4" t="s">
        <v>101</v>
      </c>
      <c r="C151" s="4" t="s">
        <v>154</v>
      </c>
      <c r="D151" s="4" t="s">
        <v>157</v>
      </c>
      <c r="E151" s="4" t="s">
        <v>146</v>
      </c>
      <c r="F151" s="4" t="s">
        <v>146</v>
      </c>
      <c r="G151" s="4" t="s">
        <v>134</v>
      </c>
      <c r="H151" s="3" t="str">
        <f t="shared" si="17"/>
        <v>Hats, Sun hat, Eyelet, Women, Women, White</v>
      </c>
      <c r="I151" s="5" t="s">
        <v>239</v>
      </c>
      <c r="J151" s="6">
        <v>5.5</v>
      </c>
      <c r="K151" s="10">
        <f t="shared" si="14"/>
        <v>1.5</v>
      </c>
      <c r="L151" s="7" t="str">
        <f t="shared" si="15"/>
        <v/>
      </c>
      <c r="M151" s="6">
        <f t="shared" si="16"/>
        <v>13.75</v>
      </c>
      <c r="N151" s="27">
        <v>5</v>
      </c>
      <c r="O151" s="74">
        <v>2</v>
      </c>
    </row>
    <row r="152" spans="1:15" x14ac:dyDescent="0.35">
      <c r="A152" s="4">
        <v>243</v>
      </c>
      <c r="B152" s="4" t="s">
        <v>101</v>
      </c>
      <c r="C152" s="4" t="s">
        <v>154</v>
      </c>
      <c r="D152" s="4" t="s">
        <v>157</v>
      </c>
      <c r="E152" s="4" t="s">
        <v>146</v>
      </c>
      <c r="F152" s="4" t="s">
        <v>146</v>
      </c>
      <c r="G152" s="4" t="s">
        <v>133</v>
      </c>
      <c r="H152" s="3" t="str">
        <f t="shared" si="17"/>
        <v>Hats, Sun hat, Eyelet, Women, Women, Blue</v>
      </c>
      <c r="I152" s="5" t="s">
        <v>239</v>
      </c>
      <c r="J152" s="6">
        <v>5.5</v>
      </c>
      <c r="K152" s="10">
        <f t="shared" si="14"/>
        <v>1.5</v>
      </c>
      <c r="L152" s="7" t="str">
        <f t="shared" si="15"/>
        <v/>
      </c>
      <c r="M152" s="6">
        <f t="shared" si="16"/>
        <v>13.75</v>
      </c>
      <c r="N152" s="27">
        <v>5</v>
      </c>
      <c r="O152" s="74">
        <v>0</v>
      </c>
    </row>
    <row r="153" spans="1:15" x14ac:dyDescent="0.35">
      <c r="A153" s="4">
        <v>244</v>
      </c>
      <c r="B153" s="4" t="s">
        <v>101</v>
      </c>
      <c r="C153" s="4" t="s">
        <v>154</v>
      </c>
      <c r="D153" s="4" t="s">
        <v>157</v>
      </c>
      <c r="E153" s="4" t="s">
        <v>124</v>
      </c>
      <c r="F153" s="4" t="s">
        <v>124</v>
      </c>
      <c r="G153" s="4" t="s">
        <v>134</v>
      </c>
      <c r="H153" s="3" t="str">
        <f t="shared" si="17"/>
        <v>Hats, Sun hat, Eyelet, Girls, Girls, White</v>
      </c>
      <c r="I153" s="5" t="s">
        <v>239</v>
      </c>
      <c r="J153" s="6">
        <v>4</v>
      </c>
      <c r="K153" s="10">
        <f t="shared" si="14"/>
        <v>1.5</v>
      </c>
      <c r="L153" s="7" t="str">
        <f t="shared" si="15"/>
        <v/>
      </c>
      <c r="M153" s="6">
        <f t="shared" si="16"/>
        <v>10</v>
      </c>
      <c r="N153" s="27">
        <v>5</v>
      </c>
      <c r="O153" s="74">
        <v>1</v>
      </c>
    </row>
    <row r="154" spans="1:15" x14ac:dyDescent="0.35">
      <c r="A154" s="4">
        <v>245</v>
      </c>
      <c r="B154" s="4" t="s">
        <v>101</v>
      </c>
      <c r="C154" s="4" t="s">
        <v>154</v>
      </c>
      <c r="D154" s="4" t="s">
        <v>157</v>
      </c>
      <c r="E154" s="4" t="s">
        <v>124</v>
      </c>
      <c r="F154" s="4" t="s">
        <v>124</v>
      </c>
      <c r="G154" s="4" t="s">
        <v>133</v>
      </c>
      <c r="H154" s="3" t="str">
        <f t="shared" si="17"/>
        <v>Hats, Sun hat, Eyelet, Girls, Girls, Blue</v>
      </c>
      <c r="I154" s="5" t="s">
        <v>239</v>
      </c>
      <c r="J154" s="6">
        <v>4</v>
      </c>
      <c r="K154" s="10">
        <f t="shared" ref="K154:K163" si="18">IF($K$3="","",$K$3)</f>
        <v>1.5</v>
      </c>
      <c r="L154" s="7" t="str">
        <f t="shared" si="15"/>
        <v/>
      </c>
      <c r="M154" s="6">
        <f t="shared" si="16"/>
        <v>10</v>
      </c>
      <c r="N154" s="27">
        <v>5</v>
      </c>
      <c r="O154" s="74">
        <v>2</v>
      </c>
    </row>
    <row r="155" spans="1:15" x14ac:dyDescent="0.35">
      <c r="A155" s="4">
        <v>246</v>
      </c>
      <c r="B155" s="4" t="s">
        <v>101</v>
      </c>
      <c r="C155" s="4" t="s">
        <v>155</v>
      </c>
      <c r="D155" s="4" t="s">
        <v>158</v>
      </c>
      <c r="E155" s="4" t="s">
        <v>121</v>
      </c>
      <c r="F155" s="4" t="s">
        <v>121</v>
      </c>
      <c r="G155" s="4" t="s">
        <v>133</v>
      </c>
      <c r="H155" s="3" t="str">
        <f t="shared" si="17"/>
        <v>Hats, Ball cap, Cotton, Mens, Mens, Blue</v>
      </c>
      <c r="I155" s="5" t="s">
        <v>239</v>
      </c>
      <c r="J155" s="6">
        <v>2.5</v>
      </c>
      <c r="K155" s="10">
        <f t="shared" si="18"/>
        <v>1.5</v>
      </c>
      <c r="L155" s="7" t="str">
        <f t="shared" si="15"/>
        <v/>
      </c>
      <c r="M155" s="6">
        <f t="shared" si="16"/>
        <v>6.25</v>
      </c>
      <c r="N155" s="27">
        <v>5</v>
      </c>
      <c r="O155" s="74">
        <v>3</v>
      </c>
    </row>
    <row r="156" spans="1:15" x14ac:dyDescent="0.35">
      <c r="A156" s="4">
        <v>247</v>
      </c>
      <c r="B156" s="4" t="s">
        <v>101</v>
      </c>
      <c r="C156" s="4" t="s">
        <v>155</v>
      </c>
      <c r="D156" s="4" t="s">
        <v>158</v>
      </c>
      <c r="E156" s="4" t="s">
        <v>121</v>
      </c>
      <c r="F156" s="4" t="s">
        <v>121</v>
      </c>
      <c r="G156" s="4" t="s">
        <v>132</v>
      </c>
      <c r="H156" s="3" t="str">
        <f t="shared" si="17"/>
        <v>Hats, Ball cap, Cotton, Mens, Mens, Green</v>
      </c>
      <c r="I156" s="5" t="s">
        <v>239</v>
      </c>
      <c r="J156" s="6">
        <v>2.5</v>
      </c>
      <c r="K156" s="10">
        <f t="shared" si="18"/>
        <v>1.5</v>
      </c>
      <c r="L156" s="7" t="str">
        <f t="shared" si="15"/>
        <v/>
      </c>
      <c r="M156" s="6">
        <f t="shared" si="16"/>
        <v>6.25</v>
      </c>
      <c r="N156" s="27">
        <v>5</v>
      </c>
      <c r="O156" s="74">
        <v>2</v>
      </c>
    </row>
    <row r="157" spans="1:15" x14ac:dyDescent="0.35">
      <c r="A157" s="4">
        <v>248</v>
      </c>
      <c r="B157" s="4" t="s">
        <v>101</v>
      </c>
      <c r="C157" s="4" t="s">
        <v>155</v>
      </c>
      <c r="D157" s="4" t="s">
        <v>158</v>
      </c>
      <c r="E157" s="4" t="s">
        <v>121</v>
      </c>
      <c r="F157" s="4" t="s">
        <v>121</v>
      </c>
      <c r="G157" s="4" t="s">
        <v>153</v>
      </c>
      <c r="H157" s="3" t="str">
        <f t="shared" si="17"/>
        <v>Hats, Ball cap, Cotton, Mens, Mens, Red</v>
      </c>
      <c r="I157" s="5" t="s">
        <v>239</v>
      </c>
      <c r="J157" s="6">
        <v>2.5</v>
      </c>
      <c r="K157" s="10">
        <f t="shared" si="18"/>
        <v>1.5</v>
      </c>
      <c r="L157" s="7" t="str">
        <f t="shared" si="15"/>
        <v/>
      </c>
      <c r="M157" s="6">
        <f t="shared" si="16"/>
        <v>6.25</v>
      </c>
      <c r="N157" s="27">
        <v>5</v>
      </c>
      <c r="O157" s="74">
        <v>3</v>
      </c>
    </row>
    <row r="158" spans="1:15" x14ac:dyDescent="0.35">
      <c r="A158" s="4">
        <v>249</v>
      </c>
      <c r="B158" s="4" t="s">
        <v>101</v>
      </c>
      <c r="C158" s="4" t="s">
        <v>155</v>
      </c>
      <c r="D158" s="4" t="s">
        <v>158</v>
      </c>
      <c r="E158" s="4" t="s">
        <v>122</v>
      </c>
      <c r="F158" s="4" t="s">
        <v>122</v>
      </c>
      <c r="G158" s="4" t="s">
        <v>133</v>
      </c>
      <c r="H158" s="3" t="str">
        <f t="shared" si="17"/>
        <v>Hats, Ball cap, Cotton, Womens, Womens, Blue</v>
      </c>
      <c r="I158" s="5" t="s">
        <v>239</v>
      </c>
      <c r="J158" s="6">
        <v>2.5</v>
      </c>
      <c r="K158" s="10">
        <f t="shared" si="18"/>
        <v>1.5</v>
      </c>
      <c r="L158" s="7" t="str">
        <f t="shared" si="15"/>
        <v/>
      </c>
      <c r="M158" s="6">
        <f t="shared" si="16"/>
        <v>6.25</v>
      </c>
      <c r="N158" s="27">
        <v>5</v>
      </c>
      <c r="O158" s="74">
        <v>2</v>
      </c>
    </row>
    <row r="159" spans="1:15" x14ac:dyDescent="0.35">
      <c r="A159" s="4">
        <v>250</v>
      </c>
      <c r="B159" s="4" t="s">
        <v>101</v>
      </c>
      <c r="C159" s="4" t="s">
        <v>155</v>
      </c>
      <c r="D159" s="4" t="s">
        <v>158</v>
      </c>
      <c r="E159" s="4" t="s">
        <v>122</v>
      </c>
      <c r="F159" s="4" t="s">
        <v>122</v>
      </c>
      <c r="G159" s="4" t="s">
        <v>132</v>
      </c>
      <c r="H159" s="3" t="str">
        <f t="shared" si="17"/>
        <v>Hats, Ball cap, Cotton, Womens, Womens, Green</v>
      </c>
      <c r="I159" s="5" t="s">
        <v>239</v>
      </c>
      <c r="J159" s="6">
        <v>2.5</v>
      </c>
      <c r="K159" s="10">
        <f t="shared" si="18"/>
        <v>1.5</v>
      </c>
      <c r="L159" s="7" t="str">
        <f t="shared" si="15"/>
        <v/>
      </c>
      <c r="M159" s="6">
        <f t="shared" si="16"/>
        <v>6.25</v>
      </c>
      <c r="N159" s="27">
        <v>5</v>
      </c>
      <c r="O159" s="74">
        <v>2</v>
      </c>
    </row>
    <row r="160" spans="1:15" x14ac:dyDescent="0.35">
      <c r="A160" s="4">
        <v>251</v>
      </c>
      <c r="B160" s="4" t="s">
        <v>101</v>
      </c>
      <c r="C160" s="4" t="s">
        <v>155</v>
      </c>
      <c r="D160" s="4" t="s">
        <v>158</v>
      </c>
      <c r="E160" s="4" t="s">
        <v>122</v>
      </c>
      <c r="F160" s="4" t="s">
        <v>122</v>
      </c>
      <c r="G160" s="4" t="s">
        <v>153</v>
      </c>
      <c r="H160" s="3" t="str">
        <f t="shared" si="17"/>
        <v>Hats, Ball cap, Cotton, Womens, Womens, Red</v>
      </c>
      <c r="I160" s="5" t="s">
        <v>239</v>
      </c>
      <c r="J160" s="6">
        <v>2.5</v>
      </c>
      <c r="K160" s="10">
        <f t="shared" si="18"/>
        <v>1.5</v>
      </c>
      <c r="L160" s="7" t="str">
        <f t="shared" si="15"/>
        <v/>
      </c>
      <c r="M160" s="6">
        <f t="shared" si="16"/>
        <v>6.25</v>
      </c>
      <c r="N160" s="27">
        <v>5</v>
      </c>
      <c r="O160" s="74">
        <v>1</v>
      </c>
    </row>
    <row r="161" spans="1:15" x14ac:dyDescent="0.35">
      <c r="A161" s="4">
        <v>252</v>
      </c>
      <c r="B161" s="4" t="s">
        <v>101</v>
      </c>
      <c r="C161" s="4" t="s">
        <v>155</v>
      </c>
      <c r="D161" s="4" t="s">
        <v>158</v>
      </c>
      <c r="E161" s="4" t="s">
        <v>156</v>
      </c>
      <c r="F161" s="4" t="s">
        <v>156</v>
      </c>
      <c r="G161" s="4" t="s">
        <v>133</v>
      </c>
      <c r="H161" s="3" t="str">
        <f t="shared" si="17"/>
        <v>Hats, Ball cap, Cotton, Kids, Kids, Blue</v>
      </c>
      <c r="I161" s="5" t="s">
        <v>239</v>
      </c>
      <c r="J161" s="6">
        <v>2.5</v>
      </c>
      <c r="K161" s="10">
        <f t="shared" si="18"/>
        <v>1.5</v>
      </c>
      <c r="L161" s="7" t="str">
        <f t="shared" si="15"/>
        <v/>
      </c>
      <c r="M161" s="6">
        <f t="shared" si="16"/>
        <v>6.25</v>
      </c>
      <c r="N161" s="27">
        <v>5</v>
      </c>
      <c r="O161" s="74">
        <v>4</v>
      </c>
    </row>
    <row r="162" spans="1:15" x14ac:dyDescent="0.35">
      <c r="A162" s="4">
        <v>253</v>
      </c>
      <c r="B162" s="4" t="s">
        <v>101</v>
      </c>
      <c r="C162" s="4" t="s">
        <v>155</v>
      </c>
      <c r="D162" s="4" t="s">
        <v>158</v>
      </c>
      <c r="E162" s="4" t="s">
        <v>156</v>
      </c>
      <c r="F162" s="4" t="s">
        <v>156</v>
      </c>
      <c r="G162" s="4" t="s">
        <v>132</v>
      </c>
      <c r="H162" s="3" t="str">
        <f t="shared" si="17"/>
        <v>Hats, Ball cap, Cotton, Kids, Kids, Green</v>
      </c>
      <c r="I162" s="5" t="s">
        <v>239</v>
      </c>
      <c r="J162" s="6">
        <v>2.5</v>
      </c>
      <c r="K162" s="10">
        <f t="shared" si="18"/>
        <v>1.5</v>
      </c>
      <c r="L162" s="7" t="str">
        <f t="shared" si="15"/>
        <v/>
      </c>
      <c r="M162" s="6">
        <f t="shared" si="16"/>
        <v>6.25</v>
      </c>
      <c r="N162" s="27">
        <v>5</v>
      </c>
      <c r="O162" s="74">
        <v>2</v>
      </c>
    </row>
    <row r="163" spans="1:15" x14ac:dyDescent="0.35">
      <c r="A163" s="4">
        <v>254</v>
      </c>
      <c r="B163" s="4" t="s">
        <v>101</v>
      </c>
      <c r="C163" s="4" t="s">
        <v>155</v>
      </c>
      <c r="D163" s="4" t="s">
        <v>158</v>
      </c>
      <c r="E163" s="4" t="s">
        <v>156</v>
      </c>
      <c r="F163" s="4" t="s">
        <v>156</v>
      </c>
      <c r="G163" s="4" t="s">
        <v>153</v>
      </c>
      <c r="H163" s="3" t="str">
        <f t="shared" si="17"/>
        <v>Hats, Ball cap, Cotton, Kids, Kids, Red</v>
      </c>
      <c r="I163" s="5" t="s">
        <v>239</v>
      </c>
      <c r="J163" s="6">
        <v>2.5</v>
      </c>
      <c r="K163" s="10">
        <f t="shared" si="18"/>
        <v>1.5</v>
      </c>
      <c r="L163" s="7" t="str">
        <f t="shared" si="15"/>
        <v/>
      </c>
      <c r="M163" s="6">
        <f t="shared" si="16"/>
        <v>6.25</v>
      </c>
      <c r="N163" s="27">
        <v>5</v>
      </c>
      <c r="O163" s="74">
        <v>2</v>
      </c>
    </row>
  </sheetData>
  <sheetProtection algorithmName="SHA-512" hashValue="G9iHrc96itYE7BAreC5GJZ9IjTyt6NwGSjdcGGuw+t9Ym5FSEKOAPLheXNsqSikE/bK51LlcshveOaOCdltyEA==" saltValue="nL+mMIQm5AX7ugbTMMem6Q==" spinCount="100000" sheet="1" objects="1" scenarios="1" selectLockedCells="1" selectUnlockedCells="1"/>
  <mergeCells count="4">
    <mergeCell ref="F4:J4"/>
    <mergeCell ref="G3:I3"/>
    <mergeCell ref="K1:K2"/>
    <mergeCell ref="M1:O6"/>
  </mergeCells>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3B04-C046-4D76-9435-D4667B720EC7}">
  <dimension ref="A1:BA605"/>
  <sheetViews>
    <sheetView zoomScale="60" workbookViewId="0">
      <selection activeCell="O24" sqref="O24"/>
    </sheetView>
  </sheetViews>
  <sheetFormatPr defaultRowHeight="25.5" x14ac:dyDescent="0.25"/>
  <cols>
    <col min="1" max="1" width="8.796875" style="77"/>
    <col min="2" max="2" width="11.796875" style="77" customWidth="1"/>
    <col min="3" max="3" width="11.09765625" style="77" customWidth="1"/>
    <col min="4" max="4" width="31.19921875" style="77" customWidth="1"/>
    <col min="5" max="5" width="10" style="77" customWidth="1"/>
    <col min="6" max="6" width="11.09765625" style="77" customWidth="1"/>
    <col min="7" max="7" width="13.296875" style="77" customWidth="1"/>
    <col min="8" max="8" width="11.296875" style="78" customWidth="1"/>
    <col min="9" max="9" width="12.796875" style="79" customWidth="1"/>
    <col min="10" max="10" width="19.69921875" style="78" customWidth="1"/>
    <col min="11" max="11" width="12.796875" style="78" customWidth="1"/>
    <col min="12" max="12" width="12.796875" style="80" customWidth="1"/>
    <col min="13" max="13" width="5.796875" style="80" customWidth="1"/>
    <col min="14" max="14" width="7.796875" style="81" customWidth="1"/>
    <col min="15" max="15" width="29.09765625" style="78" customWidth="1"/>
    <col min="16" max="16" width="16.09765625" style="80" customWidth="1"/>
    <col min="17" max="17" width="15.59765625" style="78" customWidth="1"/>
    <col min="18" max="18" width="8.796875" style="82"/>
    <col min="19" max="19" width="15.69921875" style="78" customWidth="1"/>
    <col min="20" max="20" width="19.19921875" style="80" customWidth="1"/>
    <col min="21" max="21" width="8.796875" style="82"/>
    <col min="22" max="25" width="12.69921875" style="80" customWidth="1"/>
    <col min="26" max="27" width="12.69921875" style="78" customWidth="1"/>
    <col min="28" max="28" width="12.69921875" style="80" customWidth="1"/>
    <col min="29" max="29" width="12.69921875" style="77" customWidth="1"/>
    <col min="30" max="41" width="12.69921875" style="83" customWidth="1"/>
    <col min="42" max="42" width="15.69921875" style="84" customWidth="1"/>
    <col min="43" max="43" width="15.5" style="82" customWidth="1"/>
    <col min="44" max="44" width="16.59765625" style="85" customWidth="1"/>
    <col min="45" max="45" width="15.796875" style="82" customWidth="1"/>
    <col min="46" max="46" width="15.69921875" style="84" customWidth="1"/>
    <col min="47" max="54" width="15.5" style="82" customWidth="1"/>
    <col min="55" max="16384" width="8.796875" style="82"/>
  </cols>
  <sheetData>
    <row r="1" spans="1:53" x14ac:dyDescent="0.25">
      <c r="A1" s="76" t="s">
        <v>0</v>
      </c>
      <c r="BA1" s="77"/>
    </row>
    <row r="2" spans="1:53" x14ac:dyDescent="0.25">
      <c r="A2" s="76" t="s">
        <v>8</v>
      </c>
      <c r="AX2" s="77"/>
      <c r="AY2" s="77"/>
      <c r="AZ2" s="77"/>
      <c r="BA2" s="77"/>
    </row>
    <row r="3" spans="1:53" x14ac:dyDescent="0.25">
      <c r="A3" s="86" t="s">
        <v>204</v>
      </c>
      <c r="AX3" s="77"/>
      <c r="AY3" s="77"/>
      <c r="AZ3" s="77"/>
      <c r="BA3" s="77"/>
    </row>
    <row r="4" spans="1:53" x14ac:dyDescent="0.25">
      <c r="A4" s="87" t="s">
        <v>458</v>
      </c>
      <c r="AX4" s="77"/>
      <c r="AY4" s="77"/>
      <c r="AZ4" s="77"/>
      <c r="BA4" s="77"/>
    </row>
    <row r="5" spans="1:53" x14ac:dyDescent="0.25">
      <c r="AX5" s="77"/>
      <c r="AY5" s="77"/>
      <c r="AZ5" s="77"/>
      <c r="BA5" s="77"/>
    </row>
    <row r="6" spans="1:53" x14ac:dyDescent="0.25">
      <c r="O6" s="82"/>
      <c r="AW6" s="85"/>
      <c r="AX6" s="88"/>
    </row>
    <row r="7" spans="1:53" x14ac:dyDescent="0.25">
      <c r="A7" s="89" t="s">
        <v>438</v>
      </c>
      <c r="O7" s="82"/>
      <c r="AW7" s="85"/>
      <c r="AX7" s="88"/>
    </row>
    <row r="8" spans="1:53" x14ac:dyDescent="0.25">
      <c r="A8" s="90" t="s">
        <v>366</v>
      </c>
      <c r="O8" s="82"/>
      <c r="AW8" s="85"/>
      <c r="AX8" s="88"/>
    </row>
    <row r="9" spans="1:53" x14ac:dyDescent="0.25">
      <c r="A9" s="89" t="s">
        <v>367</v>
      </c>
      <c r="B9" s="77" t="s">
        <v>368</v>
      </c>
      <c r="O9" s="82"/>
      <c r="AW9" s="85"/>
      <c r="AX9" s="88"/>
    </row>
    <row r="10" spans="1:53" x14ac:dyDescent="0.25">
      <c r="A10" s="91"/>
      <c r="B10" s="77" t="s">
        <v>369</v>
      </c>
      <c r="O10" s="82"/>
      <c r="AW10" s="85"/>
      <c r="AX10" s="88"/>
    </row>
    <row r="11" spans="1:53" x14ac:dyDescent="0.25">
      <c r="A11" s="91"/>
      <c r="O11" s="82"/>
      <c r="AW11" s="85"/>
      <c r="AX11" s="88"/>
    </row>
    <row r="12" spans="1:53" x14ac:dyDescent="0.25">
      <c r="A12" s="89" t="s">
        <v>370</v>
      </c>
      <c r="E12" s="92" t="s">
        <v>371</v>
      </c>
      <c r="O12" s="82"/>
      <c r="AW12" s="85"/>
      <c r="AX12" s="88"/>
    </row>
    <row r="13" spans="1:53" x14ac:dyDescent="0.25">
      <c r="O13" s="82"/>
      <c r="AW13" s="85"/>
      <c r="AX13" s="88"/>
    </row>
    <row r="14" spans="1:53" x14ac:dyDescent="0.25">
      <c r="A14" s="93" t="s">
        <v>372</v>
      </c>
      <c r="E14" s="94">
        <v>100000</v>
      </c>
      <c r="O14" s="82"/>
      <c r="AU14" s="95"/>
      <c r="AW14" s="85"/>
      <c r="AX14" s="88"/>
    </row>
    <row r="15" spans="1:53" ht="21.75" customHeight="1" x14ac:dyDescent="0.25">
      <c r="A15" s="93" t="s">
        <v>373</v>
      </c>
      <c r="E15" s="96">
        <f>COUNT(A:A)</f>
        <v>155</v>
      </c>
      <c r="O15" s="82"/>
      <c r="AT15" s="97"/>
    </row>
    <row r="16" spans="1:53" ht="21.75" customHeight="1" x14ac:dyDescent="0.25">
      <c r="A16" s="95" t="s">
        <v>374</v>
      </c>
      <c r="E16" s="78">
        <f>E14/E15</f>
        <v>645.16129032258061</v>
      </c>
      <c r="O16" s="82"/>
      <c r="AT16" s="97"/>
    </row>
    <row r="17" spans="1:50" ht="21.75" customHeight="1" x14ac:dyDescent="0.25">
      <c r="A17" s="95"/>
      <c r="E17" s="78"/>
      <c r="O17" s="82"/>
      <c r="AT17" s="97"/>
    </row>
    <row r="18" spans="1:50" ht="25.5" customHeight="1" x14ac:dyDescent="0.25">
      <c r="A18" s="93" t="s">
        <v>376</v>
      </c>
      <c r="E18" s="78">
        <f>ROUND(AVERAGE(H59:H601),0)</f>
        <v>11</v>
      </c>
      <c r="G18" s="98"/>
      <c r="O18" s="82"/>
      <c r="P18" s="99"/>
      <c r="Q18" s="100"/>
      <c r="V18" s="99"/>
      <c r="W18" s="99"/>
      <c r="X18" s="99"/>
      <c r="Y18" s="99"/>
      <c r="Z18" s="100"/>
      <c r="AA18" s="101"/>
      <c r="AB18" s="102"/>
      <c r="AT18" s="97"/>
    </row>
    <row r="19" spans="1:50" ht="33" x14ac:dyDescent="0.25">
      <c r="A19" s="93" t="s">
        <v>426</v>
      </c>
      <c r="E19" s="78">
        <f>ROUND(AVERAGE(J59:J601),0)</f>
        <v>28</v>
      </c>
      <c r="O19" s="82"/>
      <c r="AT19" s="97"/>
    </row>
    <row r="20" spans="1:50" ht="33" x14ac:dyDescent="0.25">
      <c r="A20" s="93" t="s">
        <v>428</v>
      </c>
      <c r="E20" s="78">
        <f>E19-E18</f>
        <v>17</v>
      </c>
      <c r="O20" s="82"/>
      <c r="AT20" s="97"/>
    </row>
    <row r="21" spans="1:50" ht="33" x14ac:dyDescent="0.25">
      <c r="A21" s="93" t="s">
        <v>427</v>
      </c>
      <c r="E21" s="80">
        <f>E20/E18</f>
        <v>1.5454545454545454</v>
      </c>
      <c r="G21" s="98"/>
      <c r="O21" s="82"/>
      <c r="AT21" s="97"/>
    </row>
    <row r="22" spans="1:50" ht="33" x14ac:dyDescent="0.25">
      <c r="A22" s="93"/>
      <c r="E22" s="78"/>
      <c r="O22" s="82"/>
      <c r="AT22" s="97"/>
    </row>
    <row r="23" spans="1:50" ht="25.5" customHeight="1" x14ac:dyDescent="0.25">
      <c r="A23" s="91" t="s">
        <v>375</v>
      </c>
      <c r="E23" s="103">
        <f>ROUND(E16/E19,0)</f>
        <v>23</v>
      </c>
      <c r="O23" s="82"/>
      <c r="AT23" s="97"/>
    </row>
    <row r="24" spans="1:50" ht="25.5" customHeight="1" x14ac:dyDescent="0.25">
      <c r="A24" s="93" t="s">
        <v>377</v>
      </c>
      <c r="E24" s="83">
        <f>E18*E23*E15</f>
        <v>39215</v>
      </c>
      <c r="G24" s="104" t="s">
        <v>431</v>
      </c>
      <c r="O24" s="82"/>
      <c r="P24" s="99"/>
      <c r="Q24" s="100"/>
      <c r="V24" s="99"/>
      <c r="W24" s="99"/>
      <c r="X24" s="99"/>
      <c r="Y24" s="99"/>
      <c r="Z24" s="100"/>
      <c r="AA24" s="101"/>
      <c r="AB24" s="102"/>
      <c r="AT24" s="97"/>
    </row>
    <row r="25" spans="1:50" ht="25.5" customHeight="1" x14ac:dyDescent="0.25">
      <c r="A25" s="93" t="s">
        <v>433</v>
      </c>
      <c r="E25" s="105">
        <f>E19*E23*E15</f>
        <v>99820</v>
      </c>
      <c r="G25" s="104" t="s">
        <v>429</v>
      </c>
      <c r="O25" s="82"/>
      <c r="P25" s="99"/>
      <c r="Q25" s="100"/>
      <c r="V25" s="99"/>
      <c r="W25" s="99"/>
      <c r="X25" s="99"/>
      <c r="Y25" s="99"/>
      <c r="Z25" s="100"/>
      <c r="AA25" s="101"/>
      <c r="AB25" s="102"/>
      <c r="AT25" s="97"/>
    </row>
    <row r="26" spans="1:50" ht="25.5" customHeight="1" x14ac:dyDescent="0.25">
      <c r="A26" s="93" t="s">
        <v>432</v>
      </c>
      <c r="E26" s="83">
        <f>E20*E23*E15</f>
        <v>60605</v>
      </c>
      <c r="G26" s="104" t="s">
        <v>430</v>
      </c>
      <c r="O26" s="82"/>
      <c r="P26" s="99"/>
      <c r="Q26" s="100"/>
      <c r="V26" s="99"/>
      <c r="W26" s="99"/>
      <c r="X26" s="99"/>
      <c r="Y26" s="99"/>
      <c r="Z26" s="100"/>
      <c r="AA26" s="101"/>
      <c r="AB26" s="102"/>
      <c r="AT26" s="97"/>
    </row>
    <row r="27" spans="1:50" ht="25.5" customHeight="1" x14ac:dyDescent="0.25">
      <c r="A27" s="93" t="s">
        <v>337</v>
      </c>
      <c r="E27" s="79">
        <f>E26/E24</f>
        <v>1.5454545454545454</v>
      </c>
      <c r="P27" s="99"/>
      <c r="Q27" s="100"/>
      <c r="V27" s="99"/>
      <c r="W27" s="99"/>
      <c r="X27" s="99"/>
      <c r="Y27" s="99"/>
      <c r="Z27" s="100"/>
      <c r="AA27" s="101"/>
      <c r="AB27" s="102"/>
      <c r="AQ27" s="106"/>
      <c r="AR27" s="106"/>
      <c r="AS27" s="107"/>
      <c r="AT27" s="97"/>
    </row>
    <row r="28" spans="1:50" ht="25.5" customHeight="1" x14ac:dyDescent="0.25">
      <c r="O28" s="82"/>
      <c r="P28" s="99"/>
      <c r="Q28" s="100"/>
      <c r="V28" s="99"/>
      <c r="W28" s="99"/>
      <c r="X28" s="99"/>
      <c r="Y28" s="99"/>
      <c r="Z28" s="100"/>
      <c r="AA28" s="101"/>
      <c r="AB28" s="102"/>
      <c r="AQ28" s="106"/>
      <c r="AR28" s="106"/>
      <c r="AS28" s="107"/>
      <c r="AT28" s="97"/>
    </row>
    <row r="29" spans="1:50" ht="25.5" customHeight="1" x14ac:dyDescent="0.25">
      <c r="A29" s="97" t="s">
        <v>172</v>
      </c>
      <c r="E29" s="78"/>
      <c r="G29" s="80"/>
      <c r="H29" s="100"/>
      <c r="M29" s="83"/>
      <c r="N29" s="108"/>
      <c r="O29" s="99"/>
      <c r="P29" s="83"/>
      <c r="V29" s="83"/>
      <c r="W29" s="97"/>
      <c r="X29" s="97"/>
      <c r="Y29" s="97"/>
      <c r="AA29" s="109"/>
      <c r="AB29" s="85"/>
      <c r="AC29" s="106"/>
      <c r="AD29" s="106"/>
      <c r="AE29" s="106"/>
      <c r="AF29" s="106"/>
      <c r="AG29" s="106"/>
      <c r="AH29" s="106"/>
      <c r="AI29" s="106"/>
      <c r="AJ29" s="106"/>
      <c r="AK29" s="106"/>
      <c r="AL29" s="106"/>
      <c r="AM29" s="106"/>
      <c r="AN29" s="106"/>
      <c r="AO29" s="107"/>
      <c r="AQ29" s="106"/>
      <c r="AR29" s="106"/>
      <c r="AS29" s="107"/>
      <c r="AT29" s="82"/>
      <c r="AU29" s="110"/>
    </row>
    <row r="30" spans="1:50" ht="25.5" customHeight="1" x14ac:dyDescent="0.25">
      <c r="A30" s="97"/>
      <c r="E30" s="78"/>
      <c r="G30" s="80"/>
      <c r="H30" s="100"/>
      <c r="M30" s="83"/>
      <c r="N30" s="108"/>
      <c r="O30" s="99"/>
      <c r="P30" s="83"/>
      <c r="V30" s="83"/>
      <c r="W30" s="97"/>
      <c r="X30" s="97"/>
      <c r="Y30" s="97"/>
      <c r="AA30" s="109"/>
      <c r="AB30" s="85"/>
      <c r="AC30" s="106"/>
      <c r="AD30" s="106"/>
      <c r="AE30" s="106"/>
      <c r="AF30" s="106"/>
      <c r="AG30" s="106"/>
      <c r="AH30" s="106"/>
      <c r="AI30" s="106"/>
      <c r="AJ30" s="106"/>
      <c r="AK30" s="106"/>
      <c r="AL30" s="106"/>
      <c r="AM30" s="106"/>
      <c r="AN30" s="106"/>
      <c r="AO30" s="107"/>
      <c r="AQ30" s="106"/>
      <c r="AR30" s="106"/>
      <c r="AS30" s="107"/>
      <c r="AT30" s="82"/>
      <c r="AU30" s="110"/>
    </row>
    <row r="31" spans="1:50" x14ac:dyDescent="0.25">
      <c r="A31" s="89" t="s">
        <v>378</v>
      </c>
      <c r="H31" s="111" t="s">
        <v>371</v>
      </c>
      <c r="O31" s="82"/>
      <c r="AW31" s="85"/>
      <c r="AX31" s="88"/>
    </row>
    <row r="32" spans="1:50" x14ac:dyDescent="0.25">
      <c r="A32" s="112"/>
      <c r="O32" s="82"/>
      <c r="AW32" s="85"/>
      <c r="AX32" s="88"/>
    </row>
    <row r="33" spans="1:52" x14ac:dyDescent="0.25">
      <c r="A33" s="112"/>
      <c r="F33" s="113" t="s">
        <v>379</v>
      </c>
      <c r="O33" s="82"/>
      <c r="AW33" s="85"/>
      <c r="AX33" s="88"/>
    </row>
    <row r="34" spans="1:52" ht="25.5" customHeight="1" x14ac:dyDescent="0.25">
      <c r="E34" s="114" t="s">
        <v>380</v>
      </c>
      <c r="F34" s="114" t="s">
        <v>381</v>
      </c>
      <c r="G34" s="114" t="s">
        <v>382</v>
      </c>
      <c r="P34" s="99"/>
      <c r="Q34" s="100"/>
      <c r="V34" s="99"/>
      <c r="W34" s="99"/>
      <c r="X34" s="99"/>
      <c r="Y34" s="99"/>
      <c r="Z34" s="100"/>
      <c r="AA34" s="101"/>
      <c r="AB34" s="102"/>
      <c r="AQ34" s="106"/>
      <c r="AR34" s="106"/>
      <c r="AS34" s="107"/>
      <c r="AT34" s="97"/>
      <c r="AU34" s="84"/>
      <c r="AV34" s="106"/>
      <c r="AW34" s="106"/>
      <c r="AX34" s="107"/>
      <c r="AZ34" s="110"/>
    </row>
    <row r="35" spans="1:52" x14ac:dyDescent="0.25">
      <c r="O35" s="82"/>
      <c r="AW35" s="85"/>
      <c r="AX35" s="88"/>
    </row>
    <row r="36" spans="1:52" ht="25.5" customHeight="1" x14ac:dyDescent="0.25">
      <c r="A36" s="93" t="s">
        <v>383</v>
      </c>
      <c r="E36" s="96">
        <f>COUNT(A59:A601)</f>
        <v>155</v>
      </c>
      <c r="F36" s="115"/>
      <c r="G36" s="96">
        <f>E36+F36</f>
        <v>155</v>
      </c>
      <c r="K36" s="109"/>
      <c r="L36" s="85"/>
      <c r="M36" s="82"/>
      <c r="N36" s="116"/>
      <c r="O36" s="82"/>
      <c r="P36" s="99"/>
      <c r="Q36" s="100"/>
      <c r="V36" s="99"/>
      <c r="W36" s="99"/>
      <c r="X36" s="99"/>
      <c r="Y36" s="99"/>
      <c r="Z36" s="100"/>
      <c r="AA36" s="101"/>
      <c r="AB36" s="102"/>
      <c r="AQ36" s="106"/>
      <c r="AR36" s="106"/>
      <c r="AS36" s="107"/>
      <c r="AT36" s="97"/>
      <c r="AU36" s="84"/>
      <c r="AV36" s="106"/>
      <c r="AW36" s="106"/>
      <c r="AX36" s="107"/>
      <c r="AZ36" s="110"/>
    </row>
    <row r="37" spans="1:52" ht="25.5" customHeight="1" x14ac:dyDescent="0.25">
      <c r="A37" s="93" t="s">
        <v>436</v>
      </c>
      <c r="E37" s="83">
        <f>E18</f>
        <v>11</v>
      </c>
      <c r="F37" s="115">
        <v>-1</v>
      </c>
      <c r="G37" s="83">
        <f>E37+F37</f>
        <v>10</v>
      </c>
      <c r="K37" s="109"/>
      <c r="L37" s="85"/>
      <c r="M37" s="82"/>
      <c r="N37" s="116"/>
      <c r="O37" s="82"/>
      <c r="P37" s="99"/>
      <c r="Q37" s="100"/>
      <c r="V37" s="99"/>
      <c r="W37" s="99"/>
      <c r="X37" s="99"/>
      <c r="Y37" s="99"/>
      <c r="Z37" s="100"/>
      <c r="AA37" s="101"/>
      <c r="AB37" s="102"/>
      <c r="AQ37" s="106"/>
      <c r="AR37" s="106"/>
      <c r="AS37" s="107"/>
      <c r="AT37" s="97"/>
      <c r="AU37" s="84"/>
      <c r="AV37" s="106"/>
      <c r="AW37" s="106"/>
      <c r="AX37" s="107"/>
      <c r="AZ37" s="110"/>
    </row>
    <row r="38" spans="1:52" ht="25.5" customHeight="1" x14ac:dyDescent="0.25">
      <c r="A38" s="93" t="s">
        <v>426</v>
      </c>
      <c r="E38" s="83">
        <f>E19</f>
        <v>28</v>
      </c>
      <c r="F38" s="115">
        <v>2</v>
      </c>
      <c r="G38" s="83">
        <f>E38+F38</f>
        <v>30</v>
      </c>
      <c r="K38" s="109"/>
      <c r="L38" s="85"/>
      <c r="M38" s="82"/>
      <c r="N38" s="116"/>
      <c r="O38" s="82"/>
      <c r="P38" s="99"/>
      <c r="Q38" s="100"/>
      <c r="V38" s="99"/>
      <c r="W38" s="99"/>
      <c r="X38" s="99"/>
      <c r="Y38" s="99"/>
      <c r="Z38" s="100"/>
      <c r="AA38" s="101"/>
      <c r="AB38" s="102"/>
      <c r="AQ38" s="106"/>
      <c r="AR38" s="106"/>
      <c r="AS38" s="107"/>
      <c r="AT38" s="97"/>
      <c r="AU38" s="84"/>
      <c r="AV38" s="106"/>
      <c r="AW38" s="106"/>
      <c r="AX38" s="107"/>
      <c r="AZ38" s="110"/>
    </row>
    <row r="39" spans="1:52" ht="25.5" customHeight="1" x14ac:dyDescent="0.25">
      <c r="A39" s="93" t="s">
        <v>435</v>
      </c>
      <c r="E39" s="83">
        <f>E20</f>
        <v>17</v>
      </c>
      <c r="F39" s="117"/>
      <c r="G39" s="83">
        <f>(G38-G37)</f>
        <v>20</v>
      </c>
      <c r="K39" s="109"/>
      <c r="L39" s="85"/>
      <c r="M39" s="82"/>
      <c r="N39" s="116"/>
      <c r="O39" s="82"/>
      <c r="P39" s="99"/>
      <c r="Q39" s="100"/>
      <c r="V39" s="99"/>
      <c r="W39" s="99"/>
      <c r="X39" s="99"/>
      <c r="Y39" s="99"/>
      <c r="Z39" s="100"/>
      <c r="AA39" s="101"/>
      <c r="AB39" s="102"/>
      <c r="AQ39" s="106"/>
      <c r="AR39" s="106"/>
      <c r="AS39" s="107"/>
      <c r="AT39" s="97"/>
      <c r="AU39" s="84"/>
      <c r="AV39" s="106"/>
      <c r="AW39" s="106"/>
      <c r="AX39" s="107"/>
      <c r="AZ39" s="110"/>
    </row>
    <row r="40" spans="1:52" ht="25.5" customHeight="1" x14ac:dyDescent="0.25">
      <c r="A40" s="93" t="s">
        <v>437</v>
      </c>
      <c r="E40" s="80">
        <f>AVERAGE(I59:I601)</f>
        <v>1.5003225806451614</v>
      </c>
      <c r="F40" s="117"/>
      <c r="G40" s="80">
        <f>E40+F40</f>
        <v>1.5003225806451614</v>
      </c>
      <c r="K40" s="109"/>
      <c r="L40" s="85"/>
      <c r="M40" s="82"/>
      <c r="N40" s="116"/>
      <c r="O40" s="82"/>
      <c r="P40" s="99"/>
      <c r="Q40" s="100"/>
      <c r="V40" s="99"/>
      <c r="W40" s="99"/>
      <c r="X40" s="99"/>
      <c r="Y40" s="99"/>
      <c r="Z40" s="100"/>
      <c r="AA40" s="101"/>
      <c r="AB40" s="102"/>
      <c r="AQ40" s="106"/>
      <c r="AR40" s="106"/>
      <c r="AS40" s="107"/>
      <c r="AT40" s="97"/>
      <c r="AU40" s="84"/>
      <c r="AV40" s="106"/>
      <c r="AW40" s="106"/>
      <c r="AX40" s="107"/>
      <c r="AZ40" s="110"/>
    </row>
    <row r="41" spans="1:52" ht="25.5" customHeight="1" x14ac:dyDescent="0.25">
      <c r="A41" s="91" t="s">
        <v>434</v>
      </c>
      <c r="G41" s="115">
        <v>100</v>
      </c>
      <c r="K41" s="109"/>
      <c r="L41" s="85"/>
      <c r="M41" s="82"/>
      <c r="N41" s="116"/>
      <c r="O41" s="82"/>
      <c r="P41" s="99"/>
      <c r="Q41" s="100"/>
      <c r="V41" s="99"/>
      <c r="W41" s="99"/>
      <c r="X41" s="99"/>
      <c r="Y41" s="99"/>
      <c r="Z41" s="100"/>
      <c r="AA41" s="101"/>
      <c r="AB41" s="102"/>
      <c r="AQ41" s="106"/>
      <c r="AR41" s="106"/>
      <c r="AS41" s="107"/>
      <c r="AT41" s="97"/>
      <c r="AU41" s="84"/>
      <c r="AV41" s="106"/>
      <c r="AW41" s="106"/>
      <c r="AX41" s="107"/>
      <c r="AZ41" s="110"/>
    </row>
    <row r="42" spans="1:52" ht="25.5" customHeight="1" x14ac:dyDescent="0.25">
      <c r="A42" s="91"/>
      <c r="G42" s="98"/>
      <c r="K42" s="109"/>
      <c r="L42" s="85"/>
      <c r="M42" s="82"/>
      <c r="N42" s="116"/>
      <c r="O42" s="88"/>
      <c r="P42" s="99"/>
      <c r="Q42" s="100"/>
      <c r="V42" s="99"/>
      <c r="W42" s="99"/>
      <c r="X42" s="99"/>
      <c r="Y42" s="99"/>
      <c r="Z42" s="100"/>
      <c r="AA42" s="101"/>
      <c r="AB42" s="102"/>
      <c r="AQ42" s="106"/>
      <c r="AR42" s="106"/>
      <c r="AS42" s="107"/>
      <c r="AT42" s="97"/>
      <c r="AU42" s="84"/>
      <c r="AV42" s="106"/>
      <c r="AW42" s="106"/>
      <c r="AX42" s="107"/>
      <c r="AZ42" s="110"/>
    </row>
    <row r="43" spans="1:52" ht="25.5" customHeight="1" x14ac:dyDescent="0.25">
      <c r="A43" s="93" t="str">
        <f>"Total of AVERAGE Sales at " &amp; G41 &amp; " PER ITEM"</f>
        <v>Total of AVERAGE Sales at 100 PER ITEM</v>
      </c>
      <c r="G43" s="118">
        <f>G38*G41*G36</f>
        <v>465000</v>
      </c>
      <c r="H43" s="77"/>
      <c r="I43" s="104"/>
      <c r="K43" s="109"/>
      <c r="L43" s="85"/>
      <c r="M43" s="82"/>
      <c r="N43" s="116"/>
      <c r="O43" s="107"/>
      <c r="P43" s="99"/>
      <c r="Q43" s="100"/>
      <c r="V43" s="99"/>
      <c r="W43" s="99"/>
      <c r="X43" s="99"/>
      <c r="Y43" s="99"/>
      <c r="Z43" s="100"/>
      <c r="AA43" s="101"/>
      <c r="AB43" s="102"/>
      <c r="AQ43" s="106"/>
      <c r="AR43" s="106"/>
      <c r="AS43" s="107"/>
      <c r="AT43" s="97"/>
      <c r="AU43" s="84"/>
      <c r="AV43" s="106"/>
      <c r="AW43" s="106"/>
      <c r="AX43" s="107"/>
      <c r="AZ43" s="110"/>
    </row>
    <row r="44" spans="1:52" ht="25.5" customHeight="1" x14ac:dyDescent="0.25">
      <c r="A44" s="93" t="str">
        <f>"Total of AVERAGE Cost at " &amp; G41 &amp; " PER ITEM"</f>
        <v>Total of AVERAGE Cost at 100 PER ITEM</v>
      </c>
      <c r="G44" s="118">
        <f>G37*G41*G36</f>
        <v>155000</v>
      </c>
      <c r="H44" s="77"/>
      <c r="I44" s="104"/>
      <c r="K44" s="109"/>
      <c r="L44" s="85"/>
      <c r="M44" s="82"/>
      <c r="N44" s="116"/>
      <c r="O44" s="107"/>
      <c r="P44" s="99"/>
      <c r="Q44" s="100"/>
      <c r="V44" s="99"/>
      <c r="W44" s="99"/>
      <c r="X44" s="99"/>
      <c r="Y44" s="99"/>
      <c r="Z44" s="100"/>
      <c r="AA44" s="101"/>
      <c r="AB44" s="102"/>
      <c r="AQ44" s="106"/>
      <c r="AR44" s="106"/>
      <c r="AS44" s="107"/>
      <c r="AT44" s="97"/>
      <c r="AU44" s="84"/>
      <c r="AV44" s="106"/>
      <c r="AW44" s="106"/>
      <c r="AX44" s="107"/>
      <c r="AZ44" s="110"/>
    </row>
    <row r="45" spans="1:52" ht="25.5" customHeight="1" x14ac:dyDescent="0.25">
      <c r="A45" s="93" t="str">
        <f>"Total of AVERAGE Contribution at " &amp; G42 &amp; " PER ITEM"</f>
        <v>Total of AVERAGE Contribution at  PER ITEM</v>
      </c>
      <c r="G45" s="119">
        <f>G39*G41*G36</f>
        <v>310000</v>
      </c>
      <c r="H45" s="77"/>
      <c r="I45" s="104"/>
      <c r="K45" s="109"/>
      <c r="L45" s="85"/>
      <c r="M45" s="82"/>
      <c r="N45" s="116"/>
      <c r="O45" s="107"/>
      <c r="P45" s="99"/>
      <c r="Q45" s="100"/>
      <c r="V45" s="99"/>
      <c r="W45" s="99"/>
      <c r="X45" s="99"/>
      <c r="Y45" s="99"/>
      <c r="Z45" s="100"/>
      <c r="AA45" s="101"/>
      <c r="AB45" s="102"/>
      <c r="AQ45" s="106"/>
      <c r="AR45" s="106"/>
      <c r="AS45" s="107"/>
      <c r="AT45" s="97"/>
      <c r="AU45" s="84"/>
      <c r="AV45" s="106"/>
      <c r="AW45" s="106"/>
      <c r="AX45" s="107"/>
      <c r="AZ45" s="110"/>
    </row>
    <row r="46" spans="1:52" ht="25.5" customHeight="1" x14ac:dyDescent="0.25">
      <c r="A46" s="93" t="s">
        <v>337</v>
      </c>
      <c r="B46" s="98"/>
      <c r="C46" s="98"/>
      <c r="D46" s="79"/>
      <c r="F46" s="79"/>
      <c r="G46" s="120">
        <f>G45/G44</f>
        <v>2</v>
      </c>
      <c r="J46" s="121"/>
      <c r="O46" s="310" t="s">
        <v>414</v>
      </c>
      <c r="P46" s="311"/>
      <c r="Q46" s="122"/>
      <c r="V46" s="99"/>
      <c r="W46" s="99"/>
      <c r="X46" s="99"/>
      <c r="Y46" s="99"/>
      <c r="Z46" s="100"/>
      <c r="AA46" s="101"/>
      <c r="AB46" s="102"/>
      <c r="AQ46" s="106"/>
      <c r="AR46" s="106"/>
      <c r="AS46" s="107"/>
      <c r="AT46" s="97"/>
      <c r="AU46" s="84"/>
      <c r="AV46" s="106"/>
      <c r="AW46" s="106"/>
      <c r="AX46" s="107"/>
      <c r="AZ46" s="110"/>
    </row>
    <row r="47" spans="1:52" ht="25.5" customHeight="1" x14ac:dyDescent="0.25">
      <c r="O47" s="312"/>
      <c r="P47" s="313"/>
      <c r="Q47" s="122"/>
      <c r="V47" s="99"/>
      <c r="W47" s="99"/>
      <c r="X47" s="99"/>
      <c r="Y47" s="99"/>
      <c r="Z47" s="100"/>
      <c r="AA47" s="101"/>
      <c r="AB47" s="102"/>
      <c r="AQ47" s="106"/>
      <c r="AR47" s="106"/>
      <c r="AS47" s="107"/>
      <c r="AT47" s="97"/>
      <c r="AU47" s="84"/>
      <c r="AV47" s="106"/>
      <c r="AW47" s="106"/>
      <c r="AX47" s="107"/>
      <c r="AZ47" s="110"/>
    </row>
    <row r="48" spans="1:52" ht="25.5" customHeight="1" x14ac:dyDescent="0.25">
      <c r="J48" s="121"/>
      <c r="O48" s="312"/>
      <c r="P48" s="313"/>
      <c r="Q48" s="122"/>
      <c r="V48" s="99"/>
      <c r="W48" s="99"/>
      <c r="X48" s="99"/>
      <c r="Y48" s="99"/>
      <c r="Z48" s="100"/>
      <c r="AA48" s="101"/>
      <c r="AB48" s="102"/>
      <c r="AQ48" s="106"/>
      <c r="AR48" s="106"/>
      <c r="AS48" s="107"/>
      <c r="AT48" s="97"/>
      <c r="AU48" s="84"/>
      <c r="AV48" s="106"/>
      <c r="AW48" s="106"/>
      <c r="AX48" s="107"/>
      <c r="AZ48" s="110"/>
    </row>
    <row r="49" spans="1:52" ht="25.5" customHeight="1" x14ac:dyDescent="0.25">
      <c r="A49" s="97" t="s">
        <v>172</v>
      </c>
      <c r="O49" s="314"/>
      <c r="P49" s="315"/>
      <c r="Q49" s="122"/>
      <c r="V49" s="99"/>
      <c r="W49" s="99"/>
      <c r="X49" s="99"/>
      <c r="Y49" s="99"/>
      <c r="Z49" s="100"/>
      <c r="AA49" s="101"/>
      <c r="AB49" s="102"/>
      <c r="AQ49" s="106"/>
      <c r="AR49" s="106"/>
      <c r="AS49" s="107"/>
      <c r="AT49" s="97"/>
      <c r="AU49" s="84"/>
      <c r="AV49" s="106"/>
      <c r="AW49" s="106"/>
      <c r="AX49" s="107"/>
      <c r="AZ49" s="110"/>
    </row>
    <row r="50" spans="1:52" ht="25.5" customHeight="1" x14ac:dyDescent="0.25">
      <c r="J50" s="121"/>
      <c r="K50" s="123"/>
      <c r="L50" s="124"/>
      <c r="W50" s="102"/>
      <c r="X50" s="102"/>
      <c r="Y50" s="102"/>
      <c r="AA50" s="101"/>
      <c r="AB50" s="102"/>
      <c r="AC50" s="98"/>
      <c r="AD50" s="125"/>
      <c r="AE50" s="125"/>
      <c r="AF50" s="125"/>
      <c r="AG50" s="125"/>
      <c r="AH50" s="125"/>
      <c r="AI50" s="125"/>
      <c r="AJ50" s="125"/>
      <c r="AK50" s="125"/>
      <c r="AL50" s="125"/>
      <c r="AM50" s="125"/>
      <c r="AN50" s="125"/>
      <c r="AO50" s="125"/>
      <c r="AQ50" s="106"/>
      <c r="AR50" s="106"/>
      <c r="AS50" s="107"/>
      <c r="AT50" s="97"/>
      <c r="AU50" s="84"/>
      <c r="AV50" s="106"/>
      <c r="AW50" s="106"/>
      <c r="AX50" s="107"/>
      <c r="AZ50" s="110"/>
    </row>
    <row r="51" spans="1:52" ht="25.5" customHeight="1" x14ac:dyDescent="0.25">
      <c r="A51" s="89" t="s">
        <v>384</v>
      </c>
      <c r="J51" s="316" t="s">
        <v>409</v>
      </c>
      <c r="K51" s="126"/>
      <c r="L51" s="307" t="s">
        <v>408</v>
      </c>
      <c r="O51" s="307" t="s">
        <v>385</v>
      </c>
      <c r="P51" s="307" t="s">
        <v>259</v>
      </c>
      <c r="Q51" s="101"/>
      <c r="W51" s="102"/>
      <c r="X51" s="102"/>
      <c r="Y51" s="102"/>
      <c r="Z51" s="101"/>
      <c r="AA51" s="101"/>
      <c r="AB51" s="102"/>
      <c r="AC51" s="98"/>
      <c r="AD51" s="331" t="s">
        <v>387</v>
      </c>
      <c r="AE51" s="332"/>
      <c r="AF51" s="332"/>
      <c r="AG51" s="332"/>
      <c r="AH51" s="332"/>
      <c r="AI51" s="332"/>
      <c r="AJ51" s="332"/>
      <c r="AK51" s="332"/>
      <c r="AL51" s="333"/>
      <c r="AM51" s="331" t="s">
        <v>388</v>
      </c>
      <c r="AN51" s="332"/>
      <c r="AO51" s="333"/>
      <c r="AQ51" s="106"/>
      <c r="AR51" s="106"/>
      <c r="AS51" s="107"/>
      <c r="AT51" s="97"/>
    </row>
    <row r="52" spans="1:52" ht="25.5" customHeight="1" x14ac:dyDescent="0.25">
      <c r="J52" s="317"/>
      <c r="K52" s="126"/>
      <c r="L52" s="308"/>
      <c r="O52" s="308"/>
      <c r="P52" s="309"/>
      <c r="Q52" s="101"/>
      <c r="V52" s="102"/>
      <c r="Z52" s="101"/>
      <c r="AA52" s="101"/>
      <c r="AB52" s="102"/>
      <c r="AD52" s="127" t="s">
        <v>393</v>
      </c>
      <c r="AE52" s="128"/>
      <c r="AF52" s="129"/>
      <c r="AG52" s="127" t="s">
        <v>394</v>
      </c>
      <c r="AH52" s="128"/>
      <c r="AI52" s="129"/>
      <c r="AJ52" s="127" t="s">
        <v>395</v>
      </c>
      <c r="AK52" s="128"/>
      <c r="AL52" s="129"/>
      <c r="AM52" s="127" t="s">
        <v>396</v>
      </c>
      <c r="AN52" s="128"/>
      <c r="AO52" s="129"/>
      <c r="AQ52" s="106"/>
      <c r="AR52" s="106"/>
      <c r="AS52" s="107"/>
      <c r="AT52" s="97"/>
      <c r="AV52" s="106"/>
      <c r="AW52" s="106"/>
      <c r="AX52" s="107"/>
    </row>
    <row r="53" spans="1:52" ht="25.5" customHeight="1" x14ac:dyDescent="0.25">
      <c r="J53" s="317"/>
      <c r="K53" s="126"/>
      <c r="L53" s="308"/>
      <c r="O53" s="309"/>
      <c r="P53" s="130">
        <v>1.6</v>
      </c>
      <c r="V53" s="102"/>
      <c r="AA53" s="101"/>
      <c r="AB53" s="102"/>
      <c r="AD53" s="131">
        <f t="shared" ref="AD53:AL53" si="0">SUM(AD59:AD606)</f>
        <v>10583</v>
      </c>
      <c r="AE53" s="132">
        <f t="shared" si="0"/>
        <v>10613</v>
      </c>
      <c r="AF53" s="133">
        <f t="shared" si="0"/>
        <v>30</v>
      </c>
      <c r="AG53" s="131">
        <f t="shared" si="0"/>
        <v>26460.5</v>
      </c>
      <c r="AH53" s="132">
        <f t="shared" si="0"/>
        <v>27616.600000000009</v>
      </c>
      <c r="AI53" s="133">
        <f t="shared" si="0"/>
        <v>1156.1000000000013</v>
      </c>
      <c r="AJ53" s="131">
        <f t="shared" si="0"/>
        <v>15877.5</v>
      </c>
      <c r="AK53" s="132">
        <f t="shared" si="0"/>
        <v>17003.600000000006</v>
      </c>
      <c r="AL53" s="133">
        <f t="shared" si="0"/>
        <v>1126.1000000000015</v>
      </c>
      <c r="AM53" s="134">
        <f>AVERAGE(AM59:AM606)</f>
        <v>1.5003225806451614</v>
      </c>
      <c r="AN53" s="135">
        <f>AVERAGE(AN59:AN606)</f>
        <v>1.6020430107526844</v>
      </c>
      <c r="AO53" s="136">
        <f>AVERAGE(AO59:AO606)</f>
        <v>0.10172043010752679</v>
      </c>
      <c r="AQ53" s="106"/>
      <c r="AR53" s="106"/>
      <c r="AS53" s="107"/>
      <c r="AT53" s="97"/>
      <c r="AU53" s="84"/>
      <c r="AV53" s="106"/>
      <c r="AW53" s="106"/>
      <c r="AX53" s="107"/>
    </row>
    <row r="54" spans="1:52" ht="25.5" customHeight="1" x14ac:dyDescent="0.25">
      <c r="J54" s="318"/>
      <c r="K54" s="126"/>
      <c r="L54" s="309"/>
      <c r="O54" s="137" t="s">
        <v>260</v>
      </c>
      <c r="P54" s="138" t="s">
        <v>260</v>
      </c>
      <c r="Q54" s="95" t="s">
        <v>386</v>
      </c>
      <c r="W54" s="99"/>
      <c r="X54" s="99"/>
      <c r="Y54" s="99"/>
      <c r="Z54" s="100"/>
      <c r="AA54" s="101"/>
      <c r="AB54" s="102"/>
      <c r="AQ54" s="106"/>
      <c r="AR54" s="106"/>
      <c r="AS54" s="107"/>
      <c r="AT54" s="97"/>
      <c r="AU54" s="84"/>
      <c r="AV54" s="106"/>
      <c r="AW54" s="106"/>
      <c r="AX54" s="107"/>
    </row>
    <row r="55" spans="1:52" ht="25.5" customHeight="1" x14ac:dyDescent="0.25">
      <c r="AQ55" s="106"/>
      <c r="AR55" s="106"/>
      <c r="AS55" s="107"/>
      <c r="AT55" s="97"/>
      <c r="AU55" s="84"/>
      <c r="AV55" s="106"/>
      <c r="AW55" s="106"/>
      <c r="AX55" s="107"/>
    </row>
    <row r="56" spans="1:52" ht="36" customHeight="1" x14ac:dyDescent="0.25">
      <c r="A56" s="319" t="s">
        <v>389</v>
      </c>
      <c r="B56" s="320"/>
      <c r="C56" s="320"/>
      <c r="D56" s="320"/>
      <c r="E56" s="320"/>
      <c r="F56" s="320"/>
      <c r="G56" s="320"/>
      <c r="H56" s="320"/>
      <c r="I56" s="320"/>
      <c r="J56" s="320"/>
      <c r="K56" s="320"/>
      <c r="L56" s="321"/>
      <c r="N56" s="319" t="s">
        <v>390</v>
      </c>
      <c r="O56" s="320"/>
      <c r="P56" s="320"/>
      <c r="Q56" s="321"/>
      <c r="S56" s="322" t="s">
        <v>420</v>
      </c>
      <c r="T56" s="324"/>
      <c r="V56" s="322" t="s">
        <v>415</v>
      </c>
      <c r="W56" s="323"/>
      <c r="X56" s="324"/>
      <c r="Y56" s="320" t="s">
        <v>425</v>
      </c>
      <c r="Z56" s="320"/>
      <c r="AA56" s="320"/>
      <c r="AB56" s="320"/>
      <c r="AC56" s="325" t="s">
        <v>391</v>
      </c>
      <c r="AD56" s="319" t="s">
        <v>392</v>
      </c>
      <c r="AE56" s="320"/>
      <c r="AF56" s="320"/>
      <c r="AG56" s="320"/>
      <c r="AH56" s="320"/>
      <c r="AI56" s="320"/>
      <c r="AJ56" s="320"/>
      <c r="AK56" s="320"/>
      <c r="AL56" s="320"/>
      <c r="AM56" s="320"/>
      <c r="AN56" s="320"/>
      <c r="AO56" s="321"/>
      <c r="AP56" s="139"/>
      <c r="AQ56" s="139"/>
      <c r="AR56" s="139"/>
      <c r="AS56" s="139"/>
      <c r="AT56" s="97"/>
      <c r="AU56" s="84"/>
      <c r="AV56" s="106"/>
      <c r="AW56" s="106"/>
      <c r="AX56" s="107"/>
    </row>
    <row r="57" spans="1:52" ht="36" customHeight="1" x14ac:dyDescent="0.25">
      <c r="A57" s="140"/>
      <c r="B57" s="141"/>
      <c r="C57" s="141"/>
      <c r="D57" s="141"/>
      <c r="E57" s="141"/>
      <c r="F57" s="141"/>
      <c r="G57" s="141"/>
      <c r="H57" s="142"/>
      <c r="I57" s="143"/>
      <c r="J57" s="142"/>
      <c r="K57" s="141"/>
      <c r="L57" s="144"/>
      <c r="N57" s="145"/>
      <c r="O57" s="146"/>
      <c r="P57" s="146"/>
      <c r="Q57" s="147"/>
      <c r="S57" s="328"/>
      <c r="T57" s="330"/>
      <c r="V57" s="328" t="s">
        <v>421</v>
      </c>
      <c r="W57" s="329"/>
      <c r="X57" s="330"/>
      <c r="Y57" s="128"/>
      <c r="Z57" s="128"/>
      <c r="AA57" s="128"/>
      <c r="AB57" s="128"/>
      <c r="AC57" s="326"/>
      <c r="AD57" s="319" t="s">
        <v>393</v>
      </c>
      <c r="AE57" s="320"/>
      <c r="AF57" s="321"/>
      <c r="AG57" s="319" t="s">
        <v>394</v>
      </c>
      <c r="AH57" s="320"/>
      <c r="AI57" s="321"/>
      <c r="AJ57" s="319" t="s">
        <v>395</v>
      </c>
      <c r="AK57" s="320"/>
      <c r="AL57" s="321"/>
      <c r="AM57" s="319" t="s">
        <v>396</v>
      </c>
      <c r="AN57" s="320"/>
      <c r="AO57" s="321"/>
      <c r="AP57" s="139"/>
      <c r="AQ57" s="139"/>
      <c r="AR57" s="139"/>
      <c r="AS57" s="139"/>
      <c r="AT57" s="97"/>
      <c r="AU57" s="84"/>
      <c r="AV57" s="106"/>
      <c r="AW57" s="106"/>
      <c r="AX57" s="107"/>
    </row>
    <row r="58" spans="1:52" s="98" customFormat="1" ht="87.75" customHeight="1" x14ac:dyDescent="0.25">
      <c r="A58" s="148" t="s">
        <v>31</v>
      </c>
      <c r="B58" s="149" t="s">
        <v>144</v>
      </c>
      <c r="C58" s="149" t="s">
        <v>115</v>
      </c>
      <c r="D58" s="149" t="s">
        <v>114</v>
      </c>
      <c r="E58" s="149" t="s">
        <v>118</v>
      </c>
      <c r="F58" s="149" t="s">
        <v>116</v>
      </c>
      <c r="G58" s="149" t="s">
        <v>117</v>
      </c>
      <c r="H58" s="150" t="s">
        <v>34</v>
      </c>
      <c r="I58" s="151" t="s">
        <v>397</v>
      </c>
      <c r="J58" s="150" t="s">
        <v>398</v>
      </c>
      <c r="K58" s="150" t="s">
        <v>362</v>
      </c>
      <c r="L58" s="152" t="s">
        <v>399</v>
      </c>
      <c r="M58" s="153"/>
      <c r="N58" s="154" t="s">
        <v>400</v>
      </c>
      <c r="O58" s="155" t="s">
        <v>419</v>
      </c>
      <c r="P58" s="156" t="s">
        <v>401</v>
      </c>
      <c r="Q58" s="157" t="s">
        <v>416</v>
      </c>
      <c r="S58" s="158" t="s">
        <v>417</v>
      </c>
      <c r="T58" s="159" t="s">
        <v>418</v>
      </c>
      <c r="V58" s="160" t="s">
        <v>400</v>
      </c>
      <c r="W58" s="152" t="s">
        <v>422</v>
      </c>
      <c r="X58" s="153" t="s">
        <v>423</v>
      </c>
      <c r="Y58" s="154" t="s">
        <v>402</v>
      </c>
      <c r="Z58" s="155" t="s">
        <v>403</v>
      </c>
      <c r="AA58" s="155" t="s">
        <v>404</v>
      </c>
      <c r="AB58" s="156" t="s">
        <v>424</v>
      </c>
      <c r="AC58" s="327"/>
      <c r="AD58" s="161" t="s">
        <v>380</v>
      </c>
      <c r="AE58" s="162" t="s">
        <v>405</v>
      </c>
      <c r="AF58" s="163" t="s">
        <v>406</v>
      </c>
      <c r="AG58" s="161" t="s">
        <v>380</v>
      </c>
      <c r="AH58" s="162" t="s">
        <v>405</v>
      </c>
      <c r="AI58" s="163" t="s">
        <v>406</v>
      </c>
      <c r="AJ58" s="161" t="s">
        <v>380</v>
      </c>
      <c r="AK58" s="162" t="s">
        <v>405</v>
      </c>
      <c r="AL58" s="162" t="s">
        <v>407</v>
      </c>
      <c r="AM58" s="161" t="s">
        <v>380</v>
      </c>
      <c r="AN58" s="162" t="s">
        <v>405</v>
      </c>
      <c r="AO58" s="163" t="s">
        <v>406</v>
      </c>
      <c r="AP58" s="82"/>
      <c r="AQ58" s="80"/>
      <c r="AR58" s="80"/>
      <c r="AS58" s="88"/>
      <c r="AT58" s="97"/>
    </row>
    <row r="59" spans="1:52" x14ac:dyDescent="0.25">
      <c r="A59" s="164">
        <f>IF('Inventory List'!A9="","",'Inventory List'!A9)</f>
        <v>100</v>
      </c>
      <c r="B59" s="77" t="str">
        <f>IF('Inventory List'!B9="","",'Inventory List'!B9)</f>
        <v>Clothing</v>
      </c>
      <c r="C59" s="77" t="str">
        <f>IF('Inventory List'!C9="","",'Inventory List'!C9)</f>
        <v>Pant</v>
      </c>
      <c r="D59" s="77" t="str">
        <f>IF('Inventory List'!D9="","",'Inventory List'!D9)</f>
        <v>Dress</v>
      </c>
      <c r="E59" s="77" t="str">
        <f>IF('Inventory List'!E9="","",'Inventory List'!E9)</f>
        <v>Mens</v>
      </c>
      <c r="F59" s="77" t="str">
        <f>IF('Inventory List'!F9="","",'Inventory List'!F9)</f>
        <v>S</v>
      </c>
      <c r="G59" s="77" t="str">
        <f>IF('Inventory List'!G9="","",'Inventory List'!G9)</f>
        <v>Black</v>
      </c>
      <c r="H59" s="78">
        <f>IF('Inventory List'!J9="","",'Inventory List'!J9)</f>
        <v>10</v>
      </c>
      <c r="I59" s="79">
        <f>IF('Inventory List'!K9="","",'Inventory List'!K9)</f>
        <v>1.55</v>
      </c>
      <c r="J59" s="165">
        <f>IF('Inventory List'!M9="","",'Inventory List'!M9)</f>
        <v>25.5</v>
      </c>
      <c r="K59" s="78">
        <f t="shared" ref="K59:K122" si="1">J59-H59</f>
        <v>15.5</v>
      </c>
      <c r="L59" s="166">
        <f t="shared" ref="L59:L122" si="2">K59/H59</f>
        <v>1.55</v>
      </c>
      <c r="N59" s="81" t="str">
        <f t="shared" ref="N59:N122" si="3">IF(O59&lt;&gt;H59,"*","")</f>
        <v>*</v>
      </c>
      <c r="O59" s="167">
        <v>12</v>
      </c>
      <c r="P59" s="168">
        <f t="shared" ref="P59:P90" si="4">IF($P$53&lt;&gt;"",$P$53,$I59)</f>
        <v>1.6</v>
      </c>
      <c r="Q59" s="78">
        <f>O59*(1+P59)</f>
        <v>31.200000000000003</v>
      </c>
      <c r="S59" s="78">
        <v>35</v>
      </c>
      <c r="T59" s="80">
        <f>IF(S59="","",(S59-O59)/O59)</f>
        <v>1.9166666666666667</v>
      </c>
      <c r="V59" s="78">
        <f>O59-H59</f>
        <v>2</v>
      </c>
      <c r="W59" s="78">
        <f>IF(S59="",(Q59-J59),(S59-J59))</f>
        <v>9.5</v>
      </c>
      <c r="X59" s="80">
        <f>IF(S59="",(P59-I59),(T59-I59))</f>
        <v>0.3666666666666667</v>
      </c>
      <c r="Y59" s="78">
        <f>O59</f>
        <v>12</v>
      </c>
      <c r="Z59" s="78">
        <f>J59+W59</f>
        <v>35</v>
      </c>
      <c r="AA59" s="78">
        <f>Z59-Y59</f>
        <v>23</v>
      </c>
      <c r="AB59" s="80">
        <f>AA59/Y59</f>
        <v>1.9166666666666667</v>
      </c>
      <c r="AC59" s="115">
        <v>6</v>
      </c>
      <c r="AD59" s="83">
        <f t="shared" ref="AD59:AD90" si="5">H59*AC59</f>
        <v>60</v>
      </c>
      <c r="AE59" s="83">
        <f t="shared" ref="AE59:AE90" si="6">O59*AC59</f>
        <v>72</v>
      </c>
      <c r="AF59" s="83">
        <f>AE59-AD59</f>
        <v>12</v>
      </c>
      <c r="AG59" s="83">
        <f t="shared" ref="AG59:AG90" si="7">J59*AC59</f>
        <v>153</v>
      </c>
      <c r="AH59" s="83">
        <f t="shared" ref="AH59:AH90" si="8">Z59*AC59</f>
        <v>210</v>
      </c>
      <c r="AI59" s="83">
        <f>AH59-AG59</f>
        <v>57</v>
      </c>
      <c r="AJ59" s="83">
        <f>AG59-AD59</f>
        <v>93</v>
      </c>
      <c r="AK59" s="83">
        <f>AH59-AE59</f>
        <v>138</v>
      </c>
      <c r="AL59" s="83">
        <f>AK59-AJ59</f>
        <v>45</v>
      </c>
      <c r="AM59" s="80">
        <f>AJ59/AD59</f>
        <v>1.55</v>
      </c>
      <c r="AN59" s="80">
        <f>AK59/AE59</f>
        <v>1.9166666666666667</v>
      </c>
      <c r="AO59" s="80">
        <f>AN59-AM59</f>
        <v>0.3666666666666667</v>
      </c>
    </row>
    <row r="60" spans="1:52" x14ac:dyDescent="0.25">
      <c r="A60" s="77">
        <f>IF('Inventory List'!A10="","",'Inventory List'!A10)</f>
        <v>101</v>
      </c>
      <c r="B60" s="77" t="str">
        <f>IF('Inventory List'!B10="","",'Inventory List'!B10)</f>
        <v>Clothing</v>
      </c>
      <c r="C60" s="77" t="str">
        <f>IF('Inventory List'!C10="","",'Inventory List'!C10)</f>
        <v>Pant</v>
      </c>
      <c r="D60" s="77" t="str">
        <f>IF('Inventory List'!D10="","",'Inventory List'!D10)</f>
        <v>Dress</v>
      </c>
      <c r="E60" s="77" t="str">
        <f>IF('Inventory List'!E10="","",'Inventory List'!E10)</f>
        <v>Mens</v>
      </c>
      <c r="F60" s="77" t="str">
        <f>IF('Inventory List'!F10="","",'Inventory List'!F10)</f>
        <v>S</v>
      </c>
      <c r="G60" s="77" t="str">
        <f>IF('Inventory List'!G10="","",'Inventory List'!G10)</f>
        <v>Brown</v>
      </c>
      <c r="H60" s="78">
        <f>IF('Inventory List'!J10="","",'Inventory List'!J10)</f>
        <v>10</v>
      </c>
      <c r="I60" s="79">
        <f>IF('Inventory List'!K10="","",'Inventory List'!K10)</f>
        <v>1.5</v>
      </c>
      <c r="J60" s="78">
        <f>IF('Inventory List'!M10="","",'Inventory List'!M10)</f>
        <v>25</v>
      </c>
      <c r="K60" s="78">
        <f t="shared" si="1"/>
        <v>15</v>
      </c>
      <c r="L60" s="80">
        <f t="shared" si="2"/>
        <v>1.5</v>
      </c>
      <c r="N60" s="81" t="str">
        <f t="shared" si="3"/>
        <v/>
      </c>
      <c r="O60" s="167">
        <f t="shared" ref="O60:O123" si="9">H60</f>
        <v>10</v>
      </c>
      <c r="P60" s="168">
        <f t="shared" si="4"/>
        <v>1.6</v>
      </c>
      <c r="Q60" s="78">
        <f t="shared" ref="Q60:Q123" si="10">O60*(1+P60)</f>
        <v>26</v>
      </c>
      <c r="T60" s="80" t="str">
        <f t="shared" ref="T60:T123" si="11">IF(S60="","",(S60-O60)/O60)</f>
        <v/>
      </c>
      <c r="V60" s="78">
        <f t="shared" ref="V60:V123" si="12">O60-H60</f>
        <v>0</v>
      </c>
      <c r="W60" s="78">
        <f t="shared" ref="W60:W123" si="13">IF(S60="",(Q60-J60),(S60-J60))</f>
        <v>1</v>
      </c>
      <c r="X60" s="80">
        <f t="shared" ref="X60:X123" si="14">IF(S60="",(P60-I60),(T60-I60))</f>
        <v>0.10000000000000009</v>
      </c>
      <c r="Y60" s="78">
        <f t="shared" ref="Y60:Y123" si="15">O60</f>
        <v>10</v>
      </c>
      <c r="Z60" s="78">
        <f t="shared" ref="Z60:Z123" si="16">J60+W60</f>
        <v>26</v>
      </c>
      <c r="AA60" s="78">
        <f t="shared" ref="AA60:AA123" si="17">Z60-Y60</f>
        <v>16</v>
      </c>
      <c r="AB60" s="80">
        <f t="shared" ref="AB60:AB123" si="18">AA60/Y60</f>
        <v>1.6</v>
      </c>
      <c r="AC60" s="115">
        <v>6</v>
      </c>
      <c r="AD60" s="83">
        <f t="shared" si="5"/>
        <v>60</v>
      </c>
      <c r="AE60" s="83">
        <f t="shared" si="6"/>
        <v>60</v>
      </c>
      <c r="AF60" s="83">
        <f t="shared" ref="AF60:AF123" si="19">AE60-AD60</f>
        <v>0</v>
      </c>
      <c r="AG60" s="83">
        <f t="shared" si="7"/>
        <v>150</v>
      </c>
      <c r="AH60" s="83">
        <f t="shared" si="8"/>
        <v>156</v>
      </c>
      <c r="AI60" s="83">
        <f t="shared" ref="AI60:AI123" si="20">AH60-AG60</f>
        <v>6</v>
      </c>
      <c r="AJ60" s="83">
        <f t="shared" ref="AJ60:AK123" si="21">AG60-AD60</f>
        <v>90</v>
      </c>
      <c r="AK60" s="83">
        <f t="shared" si="21"/>
        <v>96</v>
      </c>
      <c r="AL60" s="83">
        <f t="shared" ref="AL60:AL123" si="22">AK60-AJ60</f>
        <v>6</v>
      </c>
      <c r="AM60" s="80">
        <f t="shared" ref="AM60:AM123" si="23">AJ60/AD60</f>
        <v>1.5</v>
      </c>
      <c r="AN60" s="80">
        <f t="shared" ref="AN60:AN123" si="24">AK60/AE60</f>
        <v>1.6</v>
      </c>
      <c r="AO60" s="80">
        <f t="shared" ref="AO60:AO123" si="25">AN60-AM60</f>
        <v>0.10000000000000009</v>
      </c>
    </row>
    <row r="61" spans="1:52" x14ac:dyDescent="0.25">
      <c r="A61" s="169">
        <f>IF('Inventory List'!A11="","",'Inventory List'!A11)</f>
        <v>102</v>
      </c>
      <c r="B61" s="169" t="str">
        <f>IF('Inventory List'!B11="","",'Inventory List'!B11)</f>
        <v>Clothing</v>
      </c>
      <c r="C61" s="169" t="str">
        <f>IF('Inventory List'!C11="","",'Inventory List'!C11)</f>
        <v>Pant</v>
      </c>
      <c r="D61" s="169" t="str">
        <f>IF('Inventory List'!D11="","",'Inventory List'!D11)</f>
        <v>Dress</v>
      </c>
      <c r="E61" s="169" t="str">
        <f>IF('Inventory List'!E11="","",'Inventory List'!E11)</f>
        <v>Mens</v>
      </c>
      <c r="F61" s="169" t="str">
        <f>IF('Inventory List'!F11="","",'Inventory List'!F11)</f>
        <v>S</v>
      </c>
      <c r="G61" s="169" t="str">
        <f>IF('Inventory List'!G11="","",'Inventory List'!G11)</f>
        <v>Tan</v>
      </c>
      <c r="H61" s="170">
        <f>IF('Inventory List'!J11="","",'Inventory List'!J11)</f>
        <v>10</v>
      </c>
      <c r="I61" s="171">
        <f>IF('Inventory List'!K11="","",'Inventory List'!K11)</f>
        <v>1.5</v>
      </c>
      <c r="J61" s="170">
        <f>IF('Inventory List'!M11="","",'Inventory List'!M11)</f>
        <v>25</v>
      </c>
      <c r="K61" s="170">
        <f t="shared" si="1"/>
        <v>15</v>
      </c>
      <c r="L61" s="172">
        <f t="shared" si="2"/>
        <v>1.5</v>
      </c>
      <c r="N61" s="81" t="str">
        <f t="shared" si="3"/>
        <v/>
      </c>
      <c r="O61" s="167">
        <f t="shared" si="9"/>
        <v>10</v>
      </c>
      <c r="P61" s="168">
        <f t="shared" si="4"/>
        <v>1.6</v>
      </c>
      <c r="Q61" s="78">
        <f t="shared" si="10"/>
        <v>26</v>
      </c>
      <c r="T61" s="80" t="str">
        <f t="shared" si="11"/>
        <v/>
      </c>
      <c r="V61" s="78">
        <f t="shared" si="12"/>
        <v>0</v>
      </c>
      <c r="W61" s="78">
        <f t="shared" si="13"/>
        <v>1</v>
      </c>
      <c r="X61" s="80">
        <f t="shared" si="14"/>
        <v>0.10000000000000009</v>
      </c>
      <c r="Y61" s="78">
        <f t="shared" si="15"/>
        <v>10</v>
      </c>
      <c r="Z61" s="78">
        <f t="shared" si="16"/>
        <v>26</v>
      </c>
      <c r="AA61" s="78">
        <f t="shared" si="17"/>
        <v>16</v>
      </c>
      <c r="AB61" s="80">
        <f t="shared" si="18"/>
        <v>1.6</v>
      </c>
      <c r="AC61" s="115">
        <v>10</v>
      </c>
      <c r="AD61" s="83">
        <f t="shared" si="5"/>
        <v>100</v>
      </c>
      <c r="AE61" s="83">
        <f t="shared" si="6"/>
        <v>100</v>
      </c>
      <c r="AF61" s="83">
        <f t="shared" si="19"/>
        <v>0</v>
      </c>
      <c r="AG61" s="83">
        <f t="shared" si="7"/>
        <v>250</v>
      </c>
      <c r="AH61" s="83">
        <f t="shared" si="8"/>
        <v>260</v>
      </c>
      <c r="AI61" s="83">
        <f t="shared" si="20"/>
        <v>10</v>
      </c>
      <c r="AJ61" s="83">
        <f t="shared" si="21"/>
        <v>150</v>
      </c>
      <c r="AK61" s="83">
        <f t="shared" si="21"/>
        <v>160</v>
      </c>
      <c r="AL61" s="83">
        <f t="shared" si="22"/>
        <v>10</v>
      </c>
      <c r="AM61" s="80">
        <f t="shared" si="23"/>
        <v>1.5</v>
      </c>
      <c r="AN61" s="80">
        <f t="shared" si="24"/>
        <v>1.6</v>
      </c>
      <c r="AO61" s="80">
        <f t="shared" si="25"/>
        <v>0.10000000000000009</v>
      </c>
    </row>
    <row r="62" spans="1:52" x14ac:dyDescent="0.25">
      <c r="A62" s="77">
        <f>IF('Inventory List'!A12="","",'Inventory List'!A12)</f>
        <v>103</v>
      </c>
      <c r="B62" s="77" t="str">
        <f>IF('Inventory List'!B12="","",'Inventory List'!B12)</f>
        <v>Clothing</v>
      </c>
      <c r="C62" s="77" t="str">
        <f>IF('Inventory List'!C12="","",'Inventory List'!C12)</f>
        <v>Pant</v>
      </c>
      <c r="D62" s="77" t="str">
        <f>IF('Inventory List'!D12="","",'Inventory List'!D12)</f>
        <v>Dress</v>
      </c>
      <c r="E62" s="77" t="str">
        <f>IF('Inventory List'!E12="","",'Inventory List'!E12)</f>
        <v>Mens</v>
      </c>
      <c r="F62" s="77" t="str">
        <f>IF('Inventory List'!F12="","",'Inventory List'!F12)</f>
        <v>M</v>
      </c>
      <c r="G62" s="77" t="str">
        <f>IF('Inventory List'!G12="","",'Inventory List'!G12)</f>
        <v>Black</v>
      </c>
      <c r="H62" s="78">
        <f>IF('Inventory List'!J12="","",'Inventory List'!J12)</f>
        <v>13</v>
      </c>
      <c r="I62" s="79">
        <f>IF('Inventory List'!K12="","",'Inventory List'!K12)</f>
        <v>1.5</v>
      </c>
      <c r="J62" s="78">
        <f>IF('Inventory List'!M12="","",'Inventory List'!M12)</f>
        <v>32.5</v>
      </c>
      <c r="K62" s="78">
        <f t="shared" si="1"/>
        <v>19.5</v>
      </c>
      <c r="L62" s="80">
        <f t="shared" si="2"/>
        <v>1.5</v>
      </c>
      <c r="N62" s="81" t="str">
        <f t="shared" si="3"/>
        <v/>
      </c>
      <c r="O62" s="167">
        <f t="shared" si="9"/>
        <v>13</v>
      </c>
      <c r="P62" s="168">
        <f t="shared" si="4"/>
        <v>1.6</v>
      </c>
      <c r="Q62" s="78">
        <f t="shared" si="10"/>
        <v>33.800000000000004</v>
      </c>
      <c r="T62" s="80" t="str">
        <f t="shared" si="11"/>
        <v/>
      </c>
      <c r="V62" s="78">
        <f t="shared" si="12"/>
        <v>0</v>
      </c>
      <c r="W62" s="78">
        <f t="shared" si="13"/>
        <v>1.3000000000000043</v>
      </c>
      <c r="X62" s="80">
        <f t="shared" si="14"/>
        <v>0.10000000000000009</v>
      </c>
      <c r="Y62" s="78">
        <f t="shared" si="15"/>
        <v>13</v>
      </c>
      <c r="Z62" s="78">
        <f t="shared" si="16"/>
        <v>33.800000000000004</v>
      </c>
      <c r="AA62" s="78">
        <f t="shared" si="17"/>
        <v>20.800000000000004</v>
      </c>
      <c r="AB62" s="80">
        <f t="shared" si="18"/>
        <v>1.6000000000000003</v>
      </c>
      <c r="AC62" s="115">
        <v>6</v>
      </c>
      <c r="AD62" s="83">
        <f t="shared" si="5"/>
        <v>78</v>
      </c>
      <c r="AE62" s="83">
        <f t="shared" si="6"/>
        <v>78</v>
      </c>
      <c r="AF62" s="83">
        <f t="shared" si="19"/>
        <v>0</v>
      </c>
      <c r="AG62" s="83">
        <f t="shared" si="7"/>
        <v>195</v>
      </c>
      <c r="AH62" s="83">
        <f t="shared" si="8"/>
        <v>202.8</v>
      </c>
      <c r="AI62" s="83">
        <f t="shared" si="20"/>
        <v>7.8000000000000114</v>
      </c>
      <c r="AJ62" s="83">
        <f t="shared" si="21"/>
        <v>117</v>
      </c>
      <c r="AK62" s="83">
        <f t="shared" si="21"/>
        <v>124.80000000000001</v>
      </c>
      <c r="AL62" s="83">
        <f t="shared" si="22"/>
        <v>7.8000000000000114</v>
      </c>
      <c r="AM62" s="80">
        <f t="shared" si="23"/>
        <v>1.5</v>
      </c>
      <c r="AN62" s="80">
        <f t="shared" si="24"/>
        <v>1.6</v>
      </c>
      <c r="AO62" s="80">
        <f t="shared" si="25"/>
        <v>0.10000000000000009</v>
      </c>
    </row>
    <row r="63" spans="1:52" x14ac:dyDescent="0.25">
      <c r="A63" s="77">
        <f>IF('Inventory List'!A13="","",'Inventory List'!A13)</f>
        <v>104</v>
      </c>
      <c r="B63" s="77" t="str">
        <f>IF('Inventory List'!B13="","",'Inventory List'!B13)</f>
        <v>Clothing</v>
      </c>
      <c r="C63" s="77" t="str">
        <f>IF('Inventory List'!C13="","",'Inventory List'!C13)</f>
        <v>Pant</v>
      </c>
      <c r="D63" s="77" t="str">
        <f>IF('Inventory List'!D13="","",'Inventory List'!D13)</f>
        <v>Dress</v>
      </c>
      <c r="E63" s="77" t="str">
        <f>IF('Inventory List'!E13="","",'Inventory List'!E13)</f>
        <v>Mens</v>
      </c>
      <c r="F63" s="77" t="str">
        <f>IF('Inventory List'!F13="","",'Inventory List'!F13)</f>
        <v>M</v>
      </c>
      <c r="G63" s="77" t="str">
        <f>IF('Inventory List'!G13="","",'Inventory List'!G13)</f>
        <v>Brown</v>
      </c>
      <c r="H63" s="78">
        <f>IF('Inventory List'!J13="","",'Inventory List'!J13)</f>
        <v>13</v>
      </c>
      <c r="I63" s="79">
        <f>IF('Inventory List'!K13="","",'Inventory List'!K13)</f>
        <v>1.5</v>
      </c>
      <c r="J63" s="78">
        <f>IF('Inventory List'!M13="","",'Inventory List'!M13)</f>
        <v>32.5</v>
      </c>
      <c r="K63" s="78">
        <f t="shared" si="1"/>
        <v>19.5</v>
      </c>
      <c r="L63" s="80">
        <f t="shared" si="2"/>
        <v>1.5</v>
      </c>
      <c r="N63" s="81" t="str">
        <f t="shared" si="3"/>
        <v>*</v>
      </c>
      <c r="O63" s="167">
        <v>16</v>
      </c>
      <c r="P63" s="168">
        <f t="shared" si="4"/>
        <v>1.6</v>
      </c>
      <c r="Q63" s="78">
        <f t="shared" si="10"/>
        <v>41.6</v>
      </c>
      <c r="T63" s="80" t="str">
        <f t="shared" si="11"/>
        <v/>
      </c>
      <c r="V63" s="78">
        <f t="shared" si="12"/>
        <v>3</v>
      </c>
      <c r="W63" s="78">
        <f t="shared" si="13"/>
        <v>9.1000000000000014</v>
      </c>
      <c r="X63" s="80">
        <f t="shared" si="14"/>
        <v>0.10000000000000009</v>
      </c>
      <c r="Y63" s="78">
        <f t="shared" si="15"/>
        <v>16</v>
      </c>
      <c r="Z63" s="78">
        <f t="shared" si="16"/>
        <v>41.6</v>
      </c>
      <c r="AA63" s="78">
        <f t="shared" si="17"/>
        <v>25.6</v>
      </c>
      <c r="AB63" s="80">
        <f t="shared" si="18"/>
        <v>1.6</v>
      </c>
      <c r="AC63" s="115">
        <v>6</v>
      </c>
      <c r="AD63" s="83">
        <f t="shared" si="5"/>
        <v>78</v>
      </c>
      <c r="AE63" s="83">
        <f t="shared" si="6"/>
        <v>96</v>
      </c>
      <c r="AF63" s="83">
        <f t="shared" si="19"/>
        <v>18</v>
      </c>
      <c r="AG63" s="83">
        <f t="shared" si="7"/>
        <v>195</v>
      </c>
      <c r="AH63" s="83">
        <f t="shared" si="8"/>
        <v>249.60000000000002</v>
      </c>
      <c r="AI63" s="83">
        <f t="shared" si="20"/>
        <v>54.600000000000023</v>
      </c>
      <c r="AJ63" s="83">
        <f t="shared" si="21"/>
        <v>117</v>
      </c>
      <c r="AK63" s="83">
        <f t="shared" si="21"/>
        <v>153.60000000000002</v>
      </c>
      <c r="AL63" s="83">
        <f t="shared" si="22"/>
        <v>36.600000000000023</v>
      </c>
      <c r="AM63" s="80">
        <f t="shared" si="23"/>
        <v>1.5</v>
      </c>
      <c r="AN63" s="80">
        <f t="shared" si="24"/>
        <v>1.6000000000000003</v>
      </c>
      <c r="AO63" s="80">
        <f t="shared" si="25"/>
        <v>0.10000000000000031</v>
      </c>
    </row>
    <row r="64" spans="1:52" x14ac:dyDescent="0.25">
      <c r="A64" s="77">
        <f>IF('Inventory List'!A14="","",'Inventory List'!A14)</f>
        <v>105</v>
      </c>
      <c r="B64" s="77" t="str">
        <f>IF('Inventory List'!B14="","",'Inventory List'!B14)</f>
        <v>Clothing</v>
      </c>
      <c r="C64" s="77" t="str">
        <f>IF('Inventory List'!C14="","",'Inventory List'!C14)</f>
        <v>Pant</v>
      </c>
      <c r="D64" s="77" t="str">
        <f>IF('Inventory List'!D14="","",'Inventory List'!D14)</f>
        <v>Dress</v>
      </c>
      <c r="E64" s="77" t="str">
        <f>IF('Inventory List'!E14="","",'Inventory List'!E14)</f>
        <v>Mens</v>
      </c>
      <c r="F64" s="77" t="str">
        <f>IF('Inventory List'!F14="","",'Inventory List'!F14)</f>
        <v>M</v>
      </c>
      <c r="G64" s="77" t="str">
        <f>IF('Inventory List'!G14="","",'Inventory List'!G14)</f>
        <v>Tan</v>
      </c>
      <c r="H64" s="78">
        <f>IF('Inventory List'!J14="","",'Inventory List'!J14)</f>
        <v>13</v>
      </c>
      <c r="I64" s="79">
        <f>IF('Inventory List'!K14="","",'Inventory List'!K14)</f>
        <v>1.5</v>
      </c>
      <c r="J64" s="78">
        <f>IF('Inventory List'!M14="","",'Inventory List'!M14)</f>
        <v>32.5</v>
      </c>
      <c r="K64" s="78">
        <f t="shared" si="1"/>
        <v>19.5</v>
      </c>
      <c r="L64" s="80">
        <f t="shared" si="2"/>
        <v>1.5</v>
      </c>
      <c r="N64" s="81" t="str">
        <f t="shared" si="3"/>
        <v/>
      </c>
      <c r="O64" s="167">
        <f t="shared" si="9"/>
        <v>13</v>
      </c>
      <c r="P64" s="168">
        <f t="shared" si="4"/>
        <v>1.6</v>
      </c>
      <c r="Q64" s="78">
        <f t="shared" si="10"/>
        <v>33.800000000000004</v>
      </c>
      <c r="T64" s="80" t="str">
        <f t="shared" si="11"/>
        <v/>
      </c>
      <c r="V64" s="78">
        <f t="shared" si="12"/>
        <v>0</v>
      </c>
      <c r="W64" s="78">
        <f t="shared" si="13"/>
        <v>1.3000000000000043</v>
      </c>
      <c r="X64" s="80">
        <f t="shared" si="14"/>
        <v>0.10000000000000009</v>
      </c>
      <c r="Y64" s="78">
        <f t="shared" si="15"/>
        <v>13</v>
      </c>
      <c r="Z64" s="78">
        <f t="shared" si="16"/>
        <v>33.800000000000004</v>
      </c>
      <c r="AA64" s="78">
        <f t="shared" si="17"/>
        <v>20.800000000000004</v>
      </c>
      <c r="AB64" s="80">
        <f t="shared" si="18"/>
        <v>1.6000000000000003</v>
      </c>
      <c r="AC64" s="115">
        <v>6</v>
      </c>
      <c r="AD64" s="83">
        <f t="shared" si="5"/>
        <v>78</v>
      </c>
      <c r="AE64" s="83">
        <f t="shared" si="6"/>
        <v>78</v>
      </c>
      <c r="AF64" s="83">
        <f t="shared" si="19"/>
        <v>0</v>
      </c>
      <c r="AG64" s="83">
        <f t="shared" si="7"/>
        <v>195</v>
      </c>
      <c r="AH64" s="83">
        <f t="shared" si="8"/>
        <v>202.8</v>
      </c>
      <c r="AI64" s="83">
        <f t="shared" si="20"/>
        <v>7.8000000000000114</v>
      </c>
      <c r="AJ64" s="83">
        <f t="shared" si="21"/>
        <v>117</v>
      </c>
      <c r="AK64" s="83">
        <f t="shared" si="21"/>
        <v>124.80000000000001</v>
      </c>
      <c r="AL64" s="83">
        <f t="shared" si="22"/>
        <v>7.8000000000000114</v>
      </c>
      <c r="AM64" s="80">
        <f t="shared" si="23"/>
        <v>1.5</v>
      </c>
      <c r="AN64" s="80">
        <f t="shared" si="24"/>
        <v>1.6</v>
      </c>
      <c r="AO64" s="80">
        <f t="shared" si="25"/>
        <v>0.10000000000000009</v>
      </c>
      <c r="AP64" s="98"/>
    </row>
    <row r="65" spans="1:43" x14ac:dyDescent="0.25">
      <c r="A65" s="77">
        <f>IF('Inventory List'!A15="","",'Inventory List'!A15)</f>
        <v>106</v>
      </c>
      <c r="B65" s="77" t="str">
        <f>IF('Inventory List'!B15="","",'Inventory List'!B15)</f>
        <v>Clothing</v>
      </c>
      <c r="C65" s="77" t="str">
        <f>IF('Inventory List'!C15="","",'Inventory List'!C15)</f>
        <v>Pant</v>
      </c>
      <c r="D65" s="77" t="str">
        <f>IF('Inventory List'!D15="","",'Inventory List'!D15)</f>
        <v>Dress</v>
      </c>
      <c r="E65" s="77" t="str">
        <f>IF('Inventory List'!E15="","",'Inventory List'!E15)</f>
        <v>Mens</v>
      </c>
      <c r="F65" s="77" t="str">
        <f>IF('Inventory List'!F15="","",'Inventory List'!F15)</f>
        <v>L</v>
      </c>
      <c r="G65" s="77" t="str">
        <f>IF('Inventory List'!G15="","",'Inventory List'!G15)</f>
        <v>Black</v>
      </c>
      <c r="H65" s="78">
        <f>IF('Inventory List'!J15="","",'Inventory List'!J15)</f>
        <v>16</v>
      </c>
      <c r="I65" s="79">
        <f>IF('Inventory List'!K15="","",'Inventory List'!K15)</f>
        <v>1.5</v>
      </c>
      <c r="J65" s="78">
        <f>IF('Inventory List'!M15="","",'Inventory List'!M15)</f>
        <v>40</v>
      </c>
      <c r="K65" s="78">
        <f t="shared" si="1"/>
        <v>24</v>
      </c>
      <c r="L65" s="80">
        <f t="shared" si="2"/>
        <v>1.5</v>
      </c>
      <c r="N65" s="81" t="str">
        <f t="shared" si="3"/>
        <v/>
      </c>
      <c r="O65" s="167">
        <f t="shared" si="9"/>
        <v>16</v>
      </c>
      <c r="P65" s="168">
        <f t="shared" si="4"/>
        <v>1.6</v>
      </c>
      <c r="Q65" s="78">
        <f t="shared" si="10"/>
        <v>41.6</v>
      </c>
      <c r="T65" s="80" t="str">
        <f t="shared" si="11"/>
        <v/>
      </c>
      <c r="V65" s="78">
        <f t="shared" si="12"/>
        <v>0</v>
      </c>
      <c r="W65" s="78">
        <f t="shared" si="13"/>
        <v>1.6000000000000014</v>
      </c>
      <c r="X65" s="80">
        <f t="shared" si="14"/>
        <v>0.10000000000000009</v>
      </c>
      <c r="Y65" s="78">
        <f t="shared" si="15"/>
        <v>16</v>
      </c>
      <c r="Z65" s="78">
        <f t="shared" si="16"/>
        <v>41.6</v>
      </c>
      <c r="AA65" s="78">
        <f t="shared" si="17"/>
        <v>25.6</v>
      </c>
      <c r="AB65" s="80">
        <f t="shared" si="18"/>
        <v>1.6</v>
      </c>
      <c r="AC65" s="115">
        <v>6</v>
      </c>
      <c r="AD65" s="83">
        <f t="shared" si="5"/>
        <v>96</v>
      </c>
      <c r="AE65" s="83">
        <f t="shared" si="6"/>
        <v>96</v>
      </c>
      <c r="AF65" s="83">
        <f t="shared" si="19"/>
        <v>0</v>
      </c>
      <c r="AG65" s="83">
        <f t="shared" si="7"/>
        <v>240</v>
      </c>
      <c r="AH65" s="83">
        <f t="shared" si="8"/>
        <v>249.60000000000002</v>
      </c>
      <c r="AI65" s="83">
        <f t="shared" si="20"/>
        <v>9.6000000000000227</v>
      </c>
      <c r="AJ65" s="83">
        <f t="shared" si="21"/>
        <v>144</v>
      </c>
      <c r="AK65" s="83">
        <f t="shared" si="21"/>
        <v>153.60000000000002</v>
      </c>
      <c r="AL65" s="83">
        <f t="shared" si="22"/>
        <v>9.6000000000000227</v>
      </c>
      <c r="AM65" s="80">
        <f t="shared" si="23"/>
        <v>1.5</v>
      </c>
      <c r="AN65" s="80">
        <f t="shared" si="24"/>
        <v>1.6000000000000003</v>
      </c>
      <c r="AO65" s="80">
        <f t="shared" si="25"/>
        <v>0.10000000000000031</v>
      </c>
    </row>
    <row r="66" spans="1:43" x14ac:dyDescent="0.25">
      <c r="A66" s="77">
        <f>IF('Inventory List'!A16="","",'Inventory List'!A16)</f>
        <v>107</v>
      </c>
      <c r="B66" s="77" t="str">
        <f>IF('Inventory List'!B16="","",'Inventory List'!B16)</f>
        <v>Clothing</v>
      </c>
      <c r="C66" s="77" t="str">
        <f>IF('Inventory List'!C16="","",'Inventory List'!C16)</f>
        <v>Pant</v>
      </c>
      <c r="D66" s="77" t="str">
        <f>IF('Inventory List'!D16="","",'Inventory List'!D16)</f>
        <v>Dress</v>
      </c>
      <c r="E66" s="77" t="str">
        <f>IF('Inventory List'!E16="","",'Inventory List'!E16)</f>
        <v>Mens</v>
      </c>
      <c r="F66" s="77" t="str">
        <f>IF('Inventory List'!F16="","",'Inventory List'!F16)</f>
        <v>L</v>
      </c>
      <c r="G66" s="77" t="str">
        <f>IF('Inventory List'!G16="","",'Inventory List'!G16)</f>
        <v>Brown</v>
      </c>
      <c r="H66" s="78">
        <f>IF('Inventory List'!J16="","",'Inventory List'!J16)</f>
        <v>16</v>
      </c>
      <c r="I66" s="79">
        <f>IF('Inventory List'!K16="","",'Inventory List'!K16)</f>
        <v>1.5</v>
      </c>
      <c r="J66" s="78">
        <f>IF('Inventory List'!M16="","",'Inventory List'!M16)</f>
        <v>40</v>
      </c>
      <c r="K66" s="78">
        <f t="shared" si="1"/>
        <v>24</v>
      </c>
      <c r="L66" s="80">
        <f t="shared" si="2"/>
        <v>1.5</v>
      </c>
      <c r="N66" s="81" t="str">
        <f t="shared" si="3"/>
        <v/>
      </c>
      <c r="O66" s="167">
        <f t="shared" si="9"/>
        <v>16</v>
      </c>
      <c r="P66" s="168">
        <f t="shared" si="4"/>
        <v>1.6</v>
      </c>
      <c r="Q66" s="78">
        <f t="shared" si="10"/>
        <v>41.6</v>
      </c>
      <c r="T66" s="80" t="str">
        <f t="shared" si="11"/>
        <v/>
      </c>
      <c r="V66" s="78">
        <f t="shared" si="12"/>
        <v>0</v>
      </c>
      <c r="W66" s="78">
        <f t="shared" si="13"/>
        <v>1.6000000000000014</v>
      </c>
      <c r="X66" s="80">
        <f t="shared" si="14"/>
        <v>0.10000000000000009</v>
      </c>
      <c r="Y66" s="78">
        <f t="shared" si="15"/>
        <v>16</v>
      </c>
      <c r="Z66" s="78">
        <f t="shared" si="16"/>
        <v>41.6</v>
      </c>
      <c r="AA66" s="78">
        <f t="shared" si="17"/>
        <v>25.6</v>
      </c>
      <c r="AB66" s="80">
        <f t="shared" si="18"/>
        <v>1.6</v>
      </c>
      <c r="AC66" s="115">
        <v>6</v>
      </c>
      <c r="AD66" s="83">
        <f t="shared" si="5"/>
        <v>96</v>
      </c>
      <c r="AE66" s="83">
        <f t="shared" si="6"/>
        <v>96</v>
      </c>
      <c r="AF66" s="83">
        <f t="shared" si="19"/>
        <v>0</v>
      </c>
      <c r="AG66" s="83">
        <f t="shared" si="7"/>
        <v>240</v>
      </c>
      <c r="AH66" s="83">
        <f t="shared" si="8"/>
        <v>249.60000000000002</v>
      </c>
      <c r="AI66" s="83">
        <f t="shared" si="20"/>
        <v>9.6000000000000227</v>
      </c>
      <c r="AJ66" s="83">
        <f t="shared" si="21"/>
        <v>144</v>
      </c>
      <c r="AK66" s="83">
        <f t="shared" si="21"/>
        <v>153.60000000000002</v>
      </c>
      <c r="AL66" s="83">
        <f t="shared" si="22"/>
        <v>9.6000000000000227</v>
      </c>
      <c r="AM66" s="80">
        <f t="shared" si="23"/>
        <v>1.5</v>
      </c>
      <c r="AN66" s="80">
        <f t="shared" si="24"/>
        <v>1.6000000000000003</v>
      </c>
      <c r="AO66" s="80">
        <f t="shared" si="25"/>
        <v>0.10000000000000031</v>
      </c>
    </row>
    <row r="67" spans="1:43" x14ac:dyDescent="0.25">
      <c r="A67" s="77">
        <f>IF('Inventory List'!A17="","",'Inventory List'!A17)</f>
        <v>108</v>
      </c>
      <c r="B67" s="77" t="str">
        <f>IF('Inventory List'!B17="","",'Inventory List'!B17)</f>
        <v>Clothing</v>
      </c>
      <c r="C67" s="77" t="str">
        <f>IF('Inventory List'!C17="","",'Inventory List'!C17)</f>
        <v>Pant</v>
      </c>
      <c r="D67" s="77" t="str">
        <f>IF('Inventory List'!D17="","",'Inventory List'!D17)</f>
        <v>Dress</v>
      </c>
      <c r="E67" s="77" t="str">
        <f>IF('Inventory List'!E17="","",'Inventory List'!E17)</f>
        <v>Mens</v>
      </c>
      <c r="F67" s="77" t="str">
        <f>IF('Inventory List'!F17="","",'Inventory List'!F17)</f>
        <v>L</v>
      </c>
      <c r="G67" s="77" t="str">
        <f>IF('Inventory List'!G17="","",'Inventory List'!G17)</f>
        <v>Tan</v>
      </c>
      <c r="H67" s="78">
        <f>IF('Inventory List'!J17="","",'Inventory List'!J17)</f>
        <v>16</v>
      </c>
      <c r="I67" s="79">
        <f>IF('Inventory List'!K17="","",'Inventory List'!K17)</f>
        <v>1.5</v>
      </c>
      <c r="J67" s="78">
        <f>IF('Inventory List'!M17="","",'Inventory List'!M17)</f>
        <v>40</v>
      </c>
      <c r="K67" s="78">
        <f t="shared" si="1"/>
        <v>24</v>
      </c>
      <c r="L67" s="80">
        <f t="shared" si="2"/>
        <v>1.5</v>
      </c>
      <c r="N67" s="81" t="str">
        <f t="shared" si="3"/>
        <v/>
      </c>
      <c r="O67" s="167">
        <f t="shared" si="9"/>
        <v>16</v>
      </c>
      <c r="P67" s="168">
        <f t="shared" si="4"/>
        <v>1.6</v>
      </c>
      <c r="Q67" s="78">
        <f t="shared" si="10"/>
        <v>41.6</v>
      </c>
      <c r="T67" s="80" t="str">
        <f t="shared" si="11"/>
        <v/>
      </c>
      <c r="V67" s="78">
        <f t="shared" si="12"/>
        <v>0</v>
      </c>
      <c r="W67" s="78">
        <f t="shared" si="13"/>
        <v>1.6000000000000014</v>
      </c>
      <c r="X67" s="80">
        <f t="shared" si="14"/>
        <v>0.10000000000000009</v>
      </c>
      <c r="Y67" s="78">
        <f t="shared" si="15"/>
        <v>16</v>
      </c>
      <c r="Z67" s="78">
        <f t="shared" si="16"/>
        <v>41.6</v>
      </c>
      <c r="AA67" s="78">
        <f t="shared" si="17"/>
        <v>25.6</v>
      </c>
      <c r="AB67" s="80">
        <f t="shared" si="18"/>
        <v>1.6</v>
      </c>
      <c r="AC67" s="115">
        <v>10</v>
      </c>
      <c r="AD67" s="83">
        <f t="shared" si="5"/>
        <v>160</v>
      </c>
      <c r="AE67" s="83">
        <f t="shared" si="6"/>
        <v>160</v>
      </c>
      <c r="AF67" s="83">
        <f t="shared" si="19"/>
        <v>0</v>
      </c>
      <c r="AG67" s="83">
        <f t="shared" si="7"/>
        <v>400</v>
      </c>
      <c r="AH67" s="83">
        <f t="shared" si="8"/>
        <v>416</v>
      </c>
      <c r="AI67" s="83">
        <f t="shared" si="20"/>
        <v>16</v>
      </c>
      <c r="AJ67" s="83">
        <f t="shared" si="21"/>
        <v>240</v>
      </c>
      <c r="AK67" s="83">
        <f t="shared" si="21"/>
        <v>256</v>
      </c>
      <c r="AL67" s="83">
        <f t="shared" si="22"/>
        <v>16</v>
      </c>
      <c r="AM67" s="80">
        <f t="shared" si="23"/>
        <v>1.5</v>
      </c>
      <c r="AN67" s="80">
        <f t="shared" si="24"/>
        <v>1.6</v>
      </c>
      <c r="AO67" s="80">
        <f t="shared" si="25"/>
        <v>0.10000000000000009</v>
      </c>
    </row>
    <row r="68" spans="1:43" x14ac:dyDescent="0.25">
      <c r="A68" s="77">
        <f>IF('Inventory List'!A18="","",'Inventory List'!A18)</f>
        <v>109</v>
      </c>
      <c r="B68" s="77" t="str">
        <f>IF('Inventory List'!B18="","",'Inventory List'!B18)</f>
        <v>Clothing</v>
      </c>
      <c r="C68" s="77" t="str">
        <f>IF('Inventory List'!C18="","",'Inventory List'!C18)</f>
        <v>Pant</v>
      </c>
      <c r="D68" s="77" t="str">
        <f>IF('Inventory List'!D18="","",'Inventory List'!D18)</f>
        <v>Dress</v>
      </c>
      <c r="E68" s="77" t="str">
        <f>IF('Inventory List'!E18="","",'Inventory List'!E18)</f>
        <v>Womens</v>
      </c>
      <c r="F68" s="77" t="str">
        <f>IF('Inventory List'!F18="","",'Inventory List'!F18)</f>
        <v>S</v>
      </c>
      <c r="G68" s="77" t="str">
        <f>IF('Inventory List'!G18="","",'Inventory List'!G18)</f>
        <v>Black</v>
      </c>
      <c r="H68" s="78">
        <f>IF('Inventory List'!J18="","",'Inventory List'!J18)</f>
        <v>10</v>
      </c>
      <c r="I68" s="79">
        <f>IF('Inventory List'!K18="","",'Inventory List'!K18)</f>
        <v>1.5</v>
      </c>
      <c r="J68" s="78">
        <f>IF('Inventory List'!M18="","",'Inventory List'!M18)</f>
        <v>25</v>
      </c>
      <c r="K68" s="78">
        <f t="shared" si="1"/>
        <v>15</v>
      </c>
      <c r="L68" s="80">
        <f t="shared" si="2"/>
        <v>1.5</v>
      </c>
      <c r="N68" s="81" t="str">
        <f t="shared" si="3"/>
        <v/>
      </c>
      <c r="O68" s="167">
        <f t="shared" si="9"/>
        <v>10</v>
      </c>
      <c r="P68" s="168">
        <f t="shared" si="4"/>
        <v>1.6</v>
      </c>
      <c r="Q68" s="78">
        <f t="shared" si="10"/>
        <v>26</v>
      </c>
      <c r="T68" s="80" t="str">
        <f t="shared" si="11"/>
        <v/>
      </c>
      <c r="V68" s="78">
        <f t="shared" si="12"/>
        <v>0</v>
      </c>
      <c r="W68" s="78">
        <f t="shared" si="13"/>
        <v>1</v>
      </c>
      <c r="X68" s="80">
        <f t="shared" si="14"/>
        <v>0.10000000000000009</v>
      </c>
      <c r="Y68" s="78">
        <f t="shared" si="15"/>
        <v>10</v>
      </c>
      <c r="Z68" s="78">
        <f t="shared" si="16"/>
        <v>26</v>
      </c>
      <c r="AA68" s="78">
        <f t="shared" si="17"/>
        <v>16</v>
      </c>
      <c r="AB68" s="80">
        <f t="shared" si="18"/>
        <v>1.6</v>
      </c>
      <c r="AC68" s="115">
        <v>6</v>
      </c>
      <c r="AD68" s="83">
        <f t="shared" si="5"/>
        <v>60</v>
      </c>
      <c r="AE68" s="83">
        <f t="shared" si="6"/>
        <v>60</v>
      </c>
      <c r="AF68" s="83">
        <f t="shared" si="19"/>
        <v>0</v>
      </c>
      <c r="AG68" s="83">
        <f t="shared" si="7"/>
        <v>150</v>
      </c>
      <c r="AH68" s="83">
        <f t="shared" si="8"/>
        <v>156</v>
      </c>
      <c r="AI68" s="83">
        <f t="shared" si="20"/>
        <v>6</v>
      </c>
      <c r="AJ68" s="83">
        <f t="shared" si="21"/>
        <v>90</v>
      </c>
      <c r="AK68" s="83">
        <f t="shared" si="21"/>
        <v>96</v>
      </c>
      <c r="AL68" s="83">
        <f t="shared" si="22"/>
        <v>6</v>
      </c>
      <c r="AM68" s="80">
        <f t="shared" si="23"/>
        <v>1.5</v>
      </c>
      <c r="AN68" s="80">
        <f t="shared" si="24"/>
        <v>1.6</v>
      </c>
      <c r="AO68" s="80">
        <f t="shared" si="25"/>
        <v>0.10000000000000009</v>
      </c>
    </row>
    <row r="69" spans="1:43" x14ac:dyDescent="0.25">
      <c r="A69" s="77">
        <f>IF('Inventory List'!A19="","",'Inventory List'!A19)</f>
        <v>110</v>
      </c>
      <c r="B69" s="77" t="str">
        <f>IF('Inventory List'!B19="","",'Inventory List'!B19)</f>
        <v>Clothing</v>
      </c>
      <c r="C69" s="77" t="str">
        <f>IF('Inventory List'!C19="","",'Inventory List'!C19)</f>
        <v>Pant</v>
      </c>
      <c r="D69" s="77" t="str">
        <f>IF('Inventory List'!D19="","",'Inventory List'!D19)</f>
        <v>Dress</v>
      </c>
      <c r="E69" s="77" t="str">
        <f>IF('Inventory List'!E19="","",'Inventory List'!E19)</f>
        <v>Womens</v>
      </c>
      <c r="F69" s="77" t="str">
        <f>IF('Inventory List'!F19="","",'Inventory List'!F19)</f>
        <v>S</v>
      </c>
      <c r="G69" s="77" t="str">
        <f>IF('Inventory List'!G19="","",'Inventory List'!G19)</f>
        <v>Brown</v>
      </c>
      <c r="H69" s="78">
        <f>IF('Inventory List'!J19="","",'Inventory List'!J19)</f>
        <v>10</v>
      </c>
      <c r="I69" s="79">
        <f>IF('Inventory List'!K19="","",'Inventory List'!K19)</f>
        <v>1.5</v>
      </c>
      <c r="J69" s="78">
        <f>IF('Inventory List'!M19="","",'Inventory List'!M19)</f>
        <v>25</v>
      </c>
      <c r="K69" s="78">
        <f t="shared" si="1"/>
        <v>15</v>
      </c>
      <c r="L69" s="80">
        <f t="shared" si="2"/>
        <v>1.5</v>
      </c>
      <c r="N69" s="81" t="str">
        <f t="shared" si="3"/>
        <v/>
      </c>
      <c r="O69" s="167">
        <f t="shared" si="9"/>
        <v>10</v>
      </c>
      <c r="P69" s="168">
        <f t="shared" si="4"/>
        <v>1.6</v>
      </c>
      <c r="Q69" s="78">
        <f t="shared" si="10"/>
        <v>26</v>
      </c>
      <c r="T69" s="80" t="str">
        <f t="shared" si="11"/>
        <v/>
      </c>
      <c r="V69" s="78">
        <f t="shared" si="12"/>
        <v>0</v>
      </c>
      <c r="W69" s="78">
        <f t="shared" si="13"/>
        <v>1</v>
      </c>
      <c r="X69" s="80">
        <f t="shared" si="14"/>
        <v>0.10000000000000009</v>
      </c>
      <c r="Y69" s="78">
        <f t="shared" si="15"/>
        <v>10</v>
      </c>
      <c r="Z69" s="78">
        <f t="shared" si="16"/>
        <v>26</v>
      </c>
      <c r="AA69" s="78">
        <f t="shared" si="17"/>
        <v>16</v>
      </c>
      <c r="AB69" s="80">
        <f t="shared" si="18"/>
        <v>1.6</v>
      </c>
      <c r="AC69" s="115">
        <v>6</v>
      </c>
      <c r="AD69" s="83">
        <f t="shared" si="5"/>
        <v>60</v>
      </c>
      <c r="AE69" s="83">
        <f t="shared" si="6"/>
        <v>60</v>
      </c>
      <c r="AF69" s="83">
        <f t="shared" si="19"/>
        <v>0</v>
      </c>
      <c r="AG69" s="83">
        <f t="shared" si="7"/>
        <v>150</v>
      </c>
      <c r="AH69" s="83">
        <f t="shared" si="8"/>
        <v>156</v>
      </c>
      <c r="AI69" s="83">
        <f t="shared" si="20"/>
        <v>6</v>
      </c>
      <c r="AJ69" s="83">
        <f t="shared" si="21"/>
        <v>90</v>
      </c>
      <c r="AK69" s="83">
        <f t="shared" si="21"/>
        <v>96</v>
      </c>
      <c r="AL69" s="83">
        <f t="shared" si="22"/>
        <v>6</v>
      </c>
      <c r="AM69" s="80">
        <f t="shared" si="23"/>
        <v>1.5</v>
      </c>
      <c r="AN69" s="80">
        <f t="shared" si="24"/>
        <v>1.6</v>
      </c>
      <c r="AO69" s="80">
        <f t="shared" si="25"/>
        <v>0.10000000000000009</v>
      </c>
    </row>
    <row r="70" spans="1:43" x14ac:dyDescent="0.25">
      <c r="A70" s="77">
        <f>IF('Inventory List'!A20="","",'Inventory List'!A20)</f>
        <v>111</v>
      </c>
      <c r="B70" s="77" t="str">
        <f>IF('Inventory List'!B20="","",'Inventory List'!B20)</f>
        <v>Clothing</v>
      </c>
      <c r="C70" s="77" t="str">
        <f>IF('Inventory List'!C20="","",'Inventory List'!C20)</f>
        <v>Pant</v>
      </c>
      <c r="D70" s="77" t="str">
        <f>IF('Inventory List'!D20="","",'Inventory List'!D20)</f>
        <v>Dress</v>
      </c>
      <c r="E70" s="77" t="str">
        <f>IF('Inventory List'!E20="","",'Inventory List'!E20)</f>
        <v>Womens</v>
      </c>
      <c r="F70" s="77" t="str">
        <f>IF('Inventory List'!F20="","",'Inventory List'!F20)</f>
        <v>S</v>
      </c>
      <c r="G70" s="77" t="str">
        <f>IF('Inventory List'!G20="","",'Inventory List'!G20)</f>
        <v>Tan</v>
      </c>
      <c r="H70" s="78">
        <f>IF('Inventory List'!J20="","",'Inventory List'!J20)</f>
        <v>10</v>
      </c>
      <c r="I70" s="79">
        <f>IF('Inventory List'!K20="","",'Inventory List'!K20)</f>
        <v>1.5</v>
      </c>
      <c r="J70" s="78">
        <f>IF('Inventory List'!M20="","",'Inventory List'!M20)</f>
        <v>25</v>
      </c>
      <c r="K70" s="78">
        <f t="shared" si="1"/>
        <v>15</v>
      </c>
      <c r="L70" s="80">
        <f t="shared" si="2"/>
        <v>1.5</v>
      </c>
      <c r="N70" s="81" t="str">
        <f t="shared" si="3"/>
        <v/>
      </c>
      <c r="O70" s="167">
        <f t="shared" si="9"/>
        <v>10</v>
      </c>
      <c r="P70" s="168">
        <f t="shared" si="4"/>
        <v>1.6</v>
      </c>
      <c r="Q70" s="78">
        <f t="shared" si="10"/>
        <v>26</v>
      </c>
      <c r="T70" s="80" t="str">
        <f t="shared" si="11"/>
        <v/>
      </c>
      <c r="V70" s="78">
        <f t="shared" si="12"/>
        <v>0</v>
      </c>
      <c r="W70" s="78">
        <f t="shared" si="13"/>
        <v>1</v>
      </c>
      <c r="X70" s="80">
        <f t="shared" si="14"/>
        <v>0.10000000000000009</v>
      </c>
      <c r="Y70" s="78">
        <f t="shared" si="15"/>
        <v>10</v>
      </c>
      <c r="Z70" s="78">
        <f t="shared" si="16"/>
        <v>26</v>
      </c>
      <c r="AA70" s="78">
        <f t="shared" si="17"/>
        <v>16</v>
      </c>
      <c r="AB70" s="80">
        <f t="shared" si="18"/>
        <v>1.6</v>
      </c>
      <c r="AC70" s="115">
        <v>6</v>
      </c>
      <c r="AD70" s="83">
        <f t="shared" si="5"/>
        <v>60</v>
      </c>
      <c r="AE70" s="83">
        <f t="shared" si="6"/>
        <v>60</v>
      </c>
      <c r="AF70" s="83">
        <f t="shared" si="19"/>
        <v>0</v>
      </c>
      <c r="AG70" s="83">
        <f t="shared" si="7"/>
        <v>150</v>
      </c>
      <c r="AH70" s="83">
        <f t="shared" si="8"/>
        <v>156</v>
      </c>
      <c r="AI70" s="83">
        <f t="shared" si="20"/>
        <v>6</v>
      </c>
      <c r="AJ70" s="83">
        <f t="shared" si="21"/>
        <v>90</v>
      </c>
      <c r="AK70" s="83">
        <f t="shared" si="21"/>
        <v>96</v>
      </c>
      <c r="AL70" s="83">
        <f t="shared" si="22"/>
        <v>6</v>
      </c>
      <c r="AM70" s="80">
        <f t="shared" si="23"/>
        <v>1.5</v>
      </c>
      <c r="AN70" s="80">
        <f t="shared" si="24"/>
        <v>1.6</v>
      </c>
      <c r="AO70" s="80">
        <f t="shared" si="25"/>
        <v>0.10000000000000009</v>
      </c>
    </row>
    <row r="71" spans="1:43" x14ac:dyDescent="0.25">
      <c r="A71" s="77">
        <f>IF('Inventory List'!A21="","",'Inventory List'!A21)</f>
        <v>112</v>
      </c>
      <c r="B71" s="77" t="str">
        <f>IF('Inventory List'!B21="","",'Inventory List'!B21)</f>
        <v>Clothing</v>
      </c>
      <c r="C71" s="77" t="str">
        <f>IF('Inventory List'!C21="","",'Inventory List'!C21)</f>
        <v>Pant</v>
      </c>
      <c r="D71" s="77" t="str">
        <f>IF('Inventory List'!D21="","",'Inventory List'!D21)</f>
        <v>Dress</v>
      </c>
      <c r="E71" s="77" t="str">
        <f>IF('Inventory List'!E21="","",'Inventory List'!E21)</f>
        <v>Womens</v>
      </c>
      <c r="F71" s="77" t="str">
        <f>IF('Inventory List'!F21="","",'Inventory List'!F21)</f>
        <v>M</v>
      </c>
      <c r="G71" s="77" t="str">
        <f>IF('Inventory List'!G21="","",'Inventory List'!G21)</f>
        <v>Black</v>
      </c>
      <c r="H71" s="78">
        <f>IF('Inventory List'!J21="","",'Inventory List'!J21)</f>
        <v>13</v>
      </c>
      <c r="I71" s="79">
        <f>IF('Inventory List'!K21="","",'Inventory List'!K21)</f>
        <v>1.5</v>
      </c>
      <c r="J71" s="78">
        <f>IF('Inventory List'!M21="","",'Inventory List'!M21)</f>
        <v>32.5</v>
      </c>
      <c r="K71" s="78">
        <f t="shared" si="1"/>
        <v>19.5</v>
      </c>
      <c r="L71" s="80">
        <f t="shared" si="2"/>
        <v>1.5</v>
      </c>
      <c r="N71" s="81" t="str">
        <f t="shared" si="3"/>
        <v/>
      </c>
      <c r="O71" s="167">
        <f t="shared" si="9"/>
        <v>13</v>
      </c>
      <c r="P71" s="168">
        <f t="shared" si="4"/>
        <v>1.6</v>
      </c>
      <c r="Q71" s="78">
        <f t="shared" si="10"/>
        <v>33.800000000000004</v>
      </c>
      <c r="T71" s="80" t="str">
        <f t="shared" si="11"/>
        <v/>
      </c>
      <c r="V71" s="78">
        <f t="shared" si="12"/>
        <v>0</v>
      </c>
      <c r="W71" s="78">
        <f t="shared" si="13"/>
        <v>1.3000000000000043</v>
      </c>
      <c r="X71" s="80">
        <f t="shared" si="14"/>
        <v>0.10000000000000009</v>
      </c>
      <c r="Y71" s="78">
        <f t="shared" si="15"/>
        <v>13</v>
      </c>
      <c r="Z71" s="78">
        <f t="shared" si="16"/>
        <v>33.800000000000004</v>
      </c>
      <c r="AA71" s="78">
        <f t="shared" si="17"/>
        <v>20.800000000000004</v>
      </c>
      <c r="AB71" s="80">
        <f t="shared" si="18"/>
        <v>1.6000000000000003</v>
      </c>
      <c r="AC71" s="115">
        <v>6</v>
      </c>
      <c r="AD71" s="83">
        <f t="shared" si="5"/>
        <v>78</v>
      </c>
      <c r="AE71" s="83">
        <f t="shared" si="6"/>
        <v>78</v>
      </c>
      <c r="AF71" s="83">
        <f t="shared" si="19"/>
        <v>0</v>
      </c>
      <c r="AG71" s="83">
        <f t="shared" si="7"/>
        <v>195</v>
      </c>
      <c r="AH71" s="83">
        <f t="shared" si="8"/>
        <v>202.8</v>
      </c>
      <c r="AI71" s="83">
        <f t="shared" si="20"/>
        <v>7.8000000000000114</v>
      </c>
      <c r="AJ71" s="83">
        <f t="shared" si="21"/>
        <v>117</v>
      </c>
      <c r="AK71" s="83">
        <f t="shared" si="21"/>
        <v>124.80000000000001</v>
      </c>
      <c r="AL71" s="83">
        <f t="shared" si="22"/>
        <v>7.8000000000000114</v>
      </c>
      <c r="AM71" s="80">
        <f t="shared" si="23"/>
        <v>1.5</v>
      </c>
      <c r="AN71" s="80">
        <f t="shared" si="24"/>
        <v>1.6</v>
      </c>
      <c r="AO71" s="80">
        <f t="shared" si="25"/>
        <v>0.10000000000000009</v>
      </c>
    </row>
    <row r="72" spans="1:43" x14ac:dyDescent="0.25">
      <c r="A72" s="77">
        <f>IF('Inventory List'!A22="","",'Inventory List'!A22)</f>
        <v>113</v>
      </c>
      <c r="B72" s="77" t="str">
        <f>IF('Inventory List'!B22="","",'Inventory List'!B22)</f>
        <v>Clothing</v>
      </c>
      <c r="C72" s="77" t="str">
        <f>IF('Inventory List'!C22="","",'Inventory List'!C22)</f>
        <v>Pant</v>
      </c>
      <c r="D72" s="77" t="str">
        <f>IF('Inventory List'!D22="","",'Inventory List'!D22)</f>
        <v>Dress</v>
      </c>
      <c r="E72" s="77" t="str">
        <f>IF('Inventory List'!E22="","",'Inventory List'!E22)</f>
        <v>Womens</v>
      </c>
      <c r="F72" s="77" t="str">
        <f>IF('Inventory List'!F22="","",'Inventory List'!F22)</f>
        <v>M</v>
      </c>
      <c r="G72" s="77" t="str">
        <f>IF('Inventory List'!G22="","",'Inventory List'!G22)</f>
        <v>Brown</v>
      </c>
      <c r="H72" s="78">
        <f>IF('Inventory List'!J22="","",'Inventory List'!J22)</f>
        <v>13</v>
      </c>
      <c r="I72" s="79">
        <f>IF('Inventory List'!K22="","",'Inventory List'!K22)</f>
        <v>1.5</v>
      </c>
      <c r="J72" s="78">
        <f>IF('Inventory List'!M22="","",'Inventory List'!M22)</f>
        <v>32.5</v>
      </c>
      <c r="K72" s="78">
        <f t="shared" si="1"/>
        <v>19.5</v>
      </c>
      <c r="L72" s="80">
        <f t="shared" si="2"/>
        <v>1.5</v>
      </c>
      <c r="N72" s="81" t="str">
        <f t="shared" si="3"/>
        <v/>
      </c>
      <c r="O72" s="167">
        <f t="shared" si="9"/>
        <v>13</v>
      </c>
      <c r="P72" s="168">
        <f t="shared" si="4"/>
        <v>1.6</v>
      </c>
      <c r="Q72" s="78">
        <f t="shared" si="10"/>
        <v>33.800000000000004</v>
      </c>
      <c r="T72" s="80" t="str">
        <f t="shared" si="11"/>
        <v/>
      </c>
      <c r="V72" s="78">
        <f t="shared" si="12"/>
        <v>0</v>
      </c>
      <c r="W72" s="78">
        <f t="shared" si="13"/>
        <v>1.3000000000000043</v>
      </c>
      <c r="X72" s="80">
        <f t="shared" si="14"/>
        <v>0.10000000000000009</v>
      </c>
      <c r="Y72" s="78">
        <f t="shared" si="15"/>
        <v>13</v>
      </c>
      <c r="Z72" s="78">
        <f t="shared" si="16"/>
        <v>33.800000000000004</v>
      </c>
      <c r="AA72" s="78">
        <f t="shared" si="17"/>
        <v>20.800000000000004</v>
      </c>
      <c r="AB72" s="80">
        <f t="shared" si="18"/>
        <v>1.6000000000000003</v>
      </c>
      <c r="AC72" s="115">
        <v>6</v>
      </c>
      <c r="AD72" s="83">
        <f t="shared" si="5"/>
        <v>78</v>
      </c>
      <c r="AE72" s="83">
        <f t="shared" si="6"/>
        <v>78</v>
      </c>
      <c r="AF72" s="83">
        <f t="shared" si="19"/>
        <v>0</v>
      </c>
      <c r="AG72" s="83">
        <f t="shared" si="7"/>
        <v>195</v>
      </c>
      <c r="AH72" s="83">
        <f t="shared" si="8"/>
        <v>202.8</v>
      </c>
      <c r="AI72" s="83">
        <f t="shared" si="20"/>
        <v>7.8000000000000114</v>
      </c>
      <c r="AJ72" s="83">
        <f t="shared" si="21"/>
        <v>117</v>
      </c>
      <c r="AK72" s="83">
        <f t="shared" si="21"/>
        <v>124.80000000000001</v>
      </c>
      <c r="AL72" s="83">
        <f t="shared" si="22"/>
        <v>7.8000000000000114</v>
      </c>
      <c r="AM72" s="80">
        <f t="shared" si="23"/>
        <v>1.5</v>
      </c>
      <c r="AN72" s="80">
        <f t="shared" si="24"/>
        <v>1.6</v>
      </c>
      <c r="AO72" s="80">
        <f t="shared" si="25"/>
        <v>0.10000000000000009</v>
      </c>
    </row>
    <row r="73" spans="1:43" x14ac:dyDescent="0.25">
      <c r="A73" s="77">
        <f>IF('Inventory List'!A23="","",'Inventory List'!A23)</f>
        <v>114</v>
      </c>
      <c r="B73" s="77" t="str">
        <f>IF('Inventory List'!B23="","",'Inventory List'!B23)</f>
        <v>Clothing</v>
      </c>
      <c r="C73" s="77" t="str">
        <f>IF('Inventory List'!C23="","",'Inventory List'!C23)</f>
        <v>Pant</v>
      </c>
      <c r="D73" s="77" t="str">
        <f>IF('Inventory List'!D23="","",'Inventory List'!D23)</f>
        <v>Dress</v>
      </c>
      <c r="E73" s="77" t="str">
        <f>IF('Inventory List'!E23="","",'Inventory List'!E23)</f>
        <v>Womens</v>
      </c>
      <c r="F73" s="77" t="str">
        <f>IF('Inventory List'!F23="","",'Inventory List'!F23)</f>
        <v>M</v>
      </c>
      <c r="G73" s="77" t="str">
        <f>IF('Inventory List'!G23="","",'Inventory List'!G23)</f>
        <v>Tan</v>
      </c>
      <c r="H73" s="78">
        <f>IF('Inventory List'!J23="","",'Inventory List'!J23)</f>
        <v>13</v>
      </c>
      <c r="I73" s="79">
        <f>IF('Inventory List'!K23="","",'Inventory List'!K23)</f>
        <v>1.5</v>
      </c>
      <c r="J73" s="78">
        <f>IF('Inventory List'!M23="","",'Inventory List'!M23)</f>
        <v>32.5</v>
      </c>
      <c r="K73" s="78">
        <f t="shared" si="1"/>
        <v>19.5</v>
      </c>
      <c r="L73" s="80">
        <f t="shared" si="2"/>
        <v>1.5</v>
      </c>
      <c r="N73" s="81" t="str">
        <f t="shared" si="3"/>
        <v/>
      </c>
      <c r="O73" s="167">
        <f t="shared" si="9"/>
        <v>13</v>
      </c>
      <c r="P73" s="168">
        <f t="shared" si="4"/>
        <v>1.6</v>
      </c>
      <c r="Q73" s="78">
        <f t="shared" si="10"/>
        <v>33.800000000000004</v>
      </c>
      <c r="T73" s="80" t="str">
        <f t="shared" si="11"/>
        <v/>
      </c>
      <c r="V73" s="78">
        <f t="shared" si="12"/>
        <v>0</v>
      </c>
      <c r="W73" s="78">
        <f t="shared" si="13"/>
        <v>1.3000000000000043</v>
      </c>
      <c r="X73" s="80">
        <f t="shared" si="14"/>
        <v>0.10000000000000009</v>
      </c>
      <c r="Y73" s="78">
        <f t="shared" si="15"/>
        <v>13</v>
      </c>
      <c r="Z73" s="78">
        <f t="shared" si="16"/>
        <v>33.800000000000004</v>
      </c>
      <c r="AA73" s="78">
        <f t="shared" si="17"/>
        <v>20.800000000000004</v>
      </c>
      <c r="AB73" s="80">
        <f t="shared" si="18"/>
        <v>1.6000000000000003</v>
      </c>
      <c r="AC73" s="115">
        <v>6</v>
      </c>
      <c r="AD73" s="83">
        <f t="shared" si="5"/>
        <v>78</v>
      </c>
      <c r="AE73" s="83">
        <f t="shared" si="6"/>
        <v>78</v>
      </c>
      <c r="AF73" s="83">
        <f t="shared" si="19"/>
        <v>0</v>
      </c>
      <c r="AG73" s="83">
        <f t="shared" si="7"/>
        <v>195</v>
      </c>
      <c r="AH73" s="83">
        <f t="shared" si="8"/>
        <v>202.8</v>
      </c>
      <c r="AI73" s="83">
        <f t="shared" si="20"/>
        <v>7.8000000000000114</v>
      </c>
      <c r="AJ73" s="83">
        <f t="shared" si="21"/>
        <v>117</v>
      </c>
      <c r="AK73" s="83">
        <f t="shared" si="21"/>
        <v>124.80000000000001</v>
      </c>
      <c r="AL73" s="83">
        <f t="shared" si="22"/>
        <v>7.8000000000000114</v>
      </c>
      <c r="AM73" s="80">
        <f t="shared" si="23"/>
        <v>1.5</v>
      </c>
      <c r="AN73" s="80">
        <f t="shared" si="24"/>
        <v>1.6</v>
      </c>
      <c r="AO73" s="80">
        <f t="shared" si="25"/>
        <v>0.10000000000000009</v>
      </c>
      <c r="AP73" s="82"/>
      <c r="AQ73" s="80"/>
    </row>
    <row r="74" spans="1:43" x14ac:dyDescent="0.25">
      <c r="A74" s="77">
        <f>IF('Inventory List'!A24="","",'Inventory List'!A24)</f>
        <v>115</v>
      </c>
      <c r="B74" s="77" t="str">
        <f>IF('Inventory List'!B24="","",'Inventory List'!B24)</f>
        <v>Clothing</v>
      </c>
      <c r="C74" s="77" t="str">
        <f>IF('Inventory List'!C24="","",'Inventory List'!C24)</f>
        <v>Pant</v>
      </c>
      <c r="D74" s="77" t="str">
        <f>IF('Inventory List'!D24="","",'Inventory List'!D24)</f>
        <v>Dress</v>
      </c>
      <c r="E74" s="77" t="str">
        <f>IF('Inventory List'!E24="","",'Inventory List'!E24)</f>
        <v>Womens</v>
      </c>
      <c r="F74" s="77" t="str">
        <f>IF('Inventory List'!F24="","",'Inventory List'!F24)</f>
        <v>L</v>
      </c>
      <c r="G74" s="77" t="str">
        <f>IF('Inventory List'!G24="","",'Inventory List'!G24)</f>
        <v>Black</v>
      </c>
      <c r="H74" s="78">
        <f>IF('Inventory List'!J24="","",'Inventory List'!J24)</f>
        <v>16</v>
      </c>
      <c r="I74" s="79">
        <f>IF('Inventory List'!K24="","",'Inventory List'!K24)</f>
        <v>1.5</v>
      </c>
      <c r="J74" s="78">
        <f>IF('Inventory List'!M24="","",'Inventory List'!M24)</f>
        <v>40</v>
      </c>
      <c r="K74" s="78">
        <f t="shared" si="1"/>
        <v>24</v>
      </c>
      <c r="L74" s="80">
        <f t="shared" si="2"/>
        <v>1.5</v>
      </c>
      <c r="N74" s="81" t="str">
        <f t="shared" si="3"/>
        <v/>
      </c>
      <c r="O74" s="167">
        <f t="shared" si="9"/>
        <v>16</v>
      </c>
      <c r="P74" s="168">
        <f t="shared" si="4"/>
        <v>1.6</v>
      </c>
      <c r="Q74" s="78">
        <f t="shared" si="10"/>
        <v>41.6</v>
      </c>
      <c r="T74" s="80" t="str">
        <f t="shared" si="11"/>
        <v/>
      </c>
      <c r="V74" s="78">
        <f t="shared" si="12"/>
        <v>0</v>
      </c>
      <c r="W74" s="78">
        <f t="shared" si="13"/>
        <v>1.6000000000000014</v>
      </c>
      <c r="X74" s="80">
        <f t="shared" si="14"/>
        <v>0.10000000000000009</v>
      </c>
      <c r="Y74" s="78">
        <f t="shared" si="15"/>
        <v>16</v>
      </c>
      <c r="Z74" s="78">
        <f t="shared" si="16"/>
        <v>41.6</v>
      </c>
      <c r="AA74" s="78">
        <f t="shared" si="17"/>
        <v>25.6</v>
      </c>
      <c r="AB74" s="80">
        <f t="shared" si="18"/>
        <v>1.6</v>
      </c>
      <c r="AC74" s="115">
        <v>6</v>
      </c>
      <c r="AD74" s="83">
        <f t="shared" si="5"/>
        <v>96</v>
      </c>
      <c r="AE74" s="83">
        <f t="shared" si="6"/>
        <v>96</v>
      </c>
      <c r="AF74" s="83">
        <f t="shared" si="19"/>
        <v>0</v>
      </c>
      <c r="AG74" s="83">
        <f t="shared" si="7"/>
        <v>240</v>
      </c>
      <c r="AH74" s="83">
        <f t="shared" si="8"/>
        <v>249.60000000000002</v>
      </c>
      <c r="AI74" s="83">
        <f t="shared" si="20"/>
        <v>9.6000000000000227</v>
      </c>
      <c r="AJ74" s="83">
        <f t="shared" si="21"/>
        <v>144</v>
      </c>
      <c r="AK74" s="83">
        <f t="shared" si="21"/>
        <v>153.60000000000002</v>
      </c>
      <c r="AL74" s="83">
        <f t="shared" si="22"/>
        <v>9.6000000000000227</v>
      </c>
      <c r="AM74" s="80">
        <f t="shared" si="23"/>
        <v>1.5</v>
      </c>
      <c r="AN74" s="80">
        <f t="shared" si="24"/>
        <v>1.6000000000000003</v>
      </c>
      <c r="AO74" s="80">
        <f t="shared" si="25"/>
        <v>0.10000000000000031</v>
      </c>
    </row>
    <row r="75" spans="1:43" x14ac:dyDescent="0.25">
      <c r="A75" s="77">
        <f>IF('Inventory List'!A25="","",'Inventory List'!A25)</f>
        <v>116</v>
      </c>
      <c r="B75" s="77" t="str">
        <f>IF('Inventory List'!B25="","",'Inventory List'!B25)</f>
        <v>Clothing</v>
      </c>
      <c r="C75" s="77" t="str">
        <f>IF('Inventory List'!C25="","",'Inventory List'!C25)</f>
        <v>Pant</v>
      </c>
      <c r="D75" s="77" t="str">
        <f>IF('Inventory List'!D25="","",'Inventory List'!D25)</f>
        <v>Dress</v>
      </c>
      <c r="E75" s="77" t="str">
        <f>IF('Inventory List'!E25="","",'Inventory List'!E25)</f>
        <v>Womens</v>
      </c>
      <c r="F75" s="77" t="str">
        <f>IF('Inventory List'!F25="","",'Inventory List'!F25)</f>
        <v>L</v>
      </c>
      <c r="G75" s="77" t="str">
        <f>IF('Inventory List'!G25="","",'Inventory List'!G25)</f>
        <v>Brown</v>
      </c>
      <c r="H75" s="78">
        <f>IF('Inventory List'!J25="","",'Inventory List'!J25)</f>
        <v>16</v>
      </c>
      <c r="I75" s="79">
        <f>IF('Inventory List'!K25="","",'Inventory List'!K25)</f>
        <v>1.5</v>
      </c>
      <c r="J75" s="78">
        <f>IF('Inventory List'!M25="","",'Inventory List'!M25)</f>
        <v>40</v>
      </c>
      <c r="K75" s="78">
        <f t="shared" si="1"/>
        <v>24</v>
      </c>
      <c r="L75" s="80">
        <f t="shared" si="2"/>
        <v>1.5</v>
      </c>
      <c r="N75" s="81" t="str">
        <f t="shared" si="3"/>
        <v/>
      </c>
      <c r="O75" s="167">
        <f t="shared" si="9"/>
        <v>16</v>
      </c>
      <c r="P75" s="168">
        <f t="shared" si="4"/>
        <v>1.6</v>
      </c>
      <c r="Q75" s="78">
        <f t="shared" si="10"/>
        <v>41.6</v>
      </c>
      <c r="T75" s="80" t="str">
        <f t="shared" si="11"/>
        <v/>
      </c>
      <c r="V75" s="78">
        <f t="shared" si="12"/>
        <v>0</v>
      </c>
      <c r="W75" s="78">
        <f t="shared" si="13"/>
        <v>1.6000000000000014</v>
      </c>
      <c r="X75" s="80">
        <f t="shared" si="14"/>
        <v>0.10000000000000009</v>
      </c>
      <c r="Y75" s="78">
        <f t="shared" si="15"/>
        <v>16</v>
      </c>
      <c r="Z75" s="78">
        <f t="shared" si="16"/>
        <v>41.6</v>
      </c>
      <c r="AA75" s="78">
        <f t="shared" si="17"/>
        <v>25.6</v>
      </c>
      <c r="AB75" s="80">
        <f t="shared" si="18"/>
        <v>1.6</v>
      </c>
      <c r="AC75" s="115">
        <v>6</v>
      </c>
      <c r="AD75" s="83">
        <f t="shared" si="5"/>
        <v>96</v>
      </c>
      <c r="AE75" s="83">
        <f t="shared" si="6"/>
        <v>96</v>
      </c>
      <c r="AF75" s="83">
        <f t="shared" si="19"/>
        <v>0</v>
      </c>
      <c r="AG75" s="83">
        <f t="shared" si="7"/>
        <v>240</v>
      </c>
      <c r="AH75" s="83">
        <f t="shared" si="8"/>
        <v>249.60000000000002</v>
      </c>
      <c r="AI75" s="83">
        <f t="shared" si="20"/>
        <v>9.6000000000000227</v>
      </c>
      <c r="AJ75" s="83">
        <f t="shared" si="21"/>
        <v>144</v>
      </c>
      <c r="AK75" s="83">
        <f t="shared" si="21"/>
        <v>153.60000000000002</v>
      </c>
      <c r="AL75" s="83">
        <f t="shared" si="22"/>
        <v>9.6000000000000227</v>
      </c>
      <c r="AM75" s="80">
        <f t="shared" si="23"/>
        <v>1.5</v>
      </c>
      <c r="AN75" s="80">
        <f t="shared" si="24"/>
        <v>1.6000000000000003</v>
      </c>
      <c r="AO75" s="80">
        <f t="shared" si="25"/>
        <v>0.10000000000000031</v>
      </c>
      <c r="AP75" s="80"/>
    </row>
    <row r="76" spans="1:43" x14ac:dyDescent="0.25">
      <c r="A76" s="77">
        <f>IF('Inventory List'!A26="","",'Inventory List'!A26)</f>
        <v>117</v>
      </c>
      <c r="B76" s="77" t="str">
        <f>IF('Inventory List'!B26="","",'Inventory List'!B26)</f>
        <v>Clothing</v>
      </c>
      <c r="C76" s="77" t="str">
        <f>IF('Inventory List'!C26="","",'Inventory List'!C26)</f>
        <v>Pant</v>
      </c>
      <c r="D76" s="77" t="str">
        <f>IF('Inventory List'!D26="","",'Inventory List'!D26)</f>
        <v>Dress</v>
      </c>
      <c r="E76" s="77" t="str">
        <f>IF('Inventory List'!E26="","",'Inventory List'!E26)</f>
        <v>Womens</v>
      </c>
      <c r="F76" s="77" t="str">
        <f>IF('Inventory List'!F26="","",'Inventory List'!F26)</f>
        <v>L</v>
      </c>
      <c r="G76" s="77" t="str">
        <f>IF('Inventory List'!G26="","",'Inventory List'!G26)</f>
        <v>Tan</v>
      </c>
      <c r="H76" s="78">
        <f>IF('Inventory List'!J26="","",'Inventory List'!J26)</f>
        <v>16</v>
      </c>
      <c r="I76" s="79">
        <f>IF('Inventory List'!K26="","",'Inventory List'!K26)</f>
        <v>1.5</v>
      </c>
      <c r="J76" s="78">
        <f>IF('Inventory List'!M26="","",'Inventory List'!M26)</f>
        <v>40</v>
      </c>
      <c r="K76" s="78">
        <f t="shared" si="1"/>
        <v>24</v>
      </c>
      <c r="L76" s="80">
        <f t="shared" si="2"/>
        <v>1.5</v>
      </c>
      <c r="N76" s="81" t="str">
        <f t="shared" si="3"/>
        <v/>
      </c>
      <c r="O76" s="167">
        <f t="shared" si="9"/>
        <v>16</v>
      </c>
      <c r="P76" s="168">
        <f t="shared" si="4"/>
        <v>1.6</v>
      </c>
      <c r="Q76" s="78">
        <f t="shared" si="10"/>
        <v>41.6</v>
      </c>
      <c r="T76" s="80" t="str">
        <f t="shared" si="11"/>
        <v/>
      </c>
      <c r="V76" s="78">
        <f t="shared" si="12"/>
        <v>0</v>
      </c>
      <c r="W76" s="78">
        <f t="shared" si="13"/>
        <v>1.6000000000000014</v>
      </c>
      <c r="X76" s="80">
        <f t="shared" si="14"/>
        <v>0.10000000000000009</v>
      </c>
      <c r="Y76" s="78">
        <f t="shared" si="15"/>
        <v>16</v>
      </c>
      <c r="Z76" s="78">
        <f t="shared" si="16"/>
        <v>41.6</v>
      </c>
      <c r="AA76" s="78">
        <f t="shared" si="17"/>
        <v>25.6</v>
      </c>
      <c r="AB76" s="80">
        <f t="shared" si="18"/>
        <v>1.6</v>
      </c>
      <c r="AC76" s="115">
        <v>6</v>
      </c>
      <c r="AD76" s="83">
        <f t="shared" si="5"/>
        <v>96</v>
      </c>
      <c r="AE76" s="83">
        <f t="shared" si="6"/>
        <v>96</v>
      </c>
      <c r="AF76" s="83">
        <f t="shared" si="19"/>
        <v>0</v>
      </c>
      <c r="AG76" s="83">
        <f t="shared" si="7"/>
        <v>240</v>
      </c>
      <c r="AH76" s="83">
        <f t="shared" si="8"/>
        <v>249.60000000000002</v>
      </c>
      <c r="AI76" s="83">
        <f t="shared" si="20"/>
        <v>9.6000000000000227</v>
      </c>
      <c r="AJ76" s="83">
        <f t="shared" si="21"/>
        <v>144</v>
      </c>
      <c r="AK76" s="83">
        <f t="shared" si="21"/>
        <v>153.60000000000002</v>
      </c>
      <c r="AL76" s="83">
        <f t="shared" si="22"/>
        <v>9.6000000000000227</v>
      </c>
      <c r="AM76" s="80">
        <f t="shared" si="23"/>
        <v>1.5</v>
      </c>
      <c r="AN76" s="80">
        <f t="shared" si="24"/>
        <v>1.6000000000000003</v>
      </c>
      <c r="AO76" s="80">
        <f t="shared" si="25"/>
        <v>0.10000000000000031</v>
      </c>
    </row>
    <row r="77" spans="1:43" x14ac:dyDescent="0.25">
      <c r="A77" s="77">
        <f>IF('Inventory List'!A27="","",'Inventory List'!A27)</f>
        <v>118</v>
      </c>
      <c r="B77" s="77" t="str">
        <f>IF('Inventory List'!B27="","",'Inventory List'!B27)</f>
        <v>Clothing</v>
      </c>
      <c r="C77" s="77" t="str">
        <f>IF('Inventory List'!C27="","",'Inventory List'!C27)</f>
        <v>Pant</v>
      </c>
      <c r="D77" s="77" t="str">
        <f>IF('Inventory List'!D27="","",'Inventory List'!D27)</f>
        <v>Dress</v>
      </c>
      <c r="E77" s="77" t="str">
        <f>IF('Inventory List'!E27="","",'Inventory List'!E27)</f>
        <v>Boys</v>
      </c>
      <c r="F77" s="77" t="str">
        <f>IF('Inventory List'!F27="","",'Inventory List'!F27)</f>
        <v>S</v>
      </c>
      <c r="G77" s="77" t="str">
        <f>IF('Inventory List'!G27="","",'Inventory List'!G27)</f>
        <v>Black</v>
      </c>
      <c r="H77" s="78">
        <f>IF('Inventory List'!J27="","",'Inventory List'!J27)</f>
        <v>7</v>
      </c>
      <c r="I77" s="79">
        <f>IF('Inventory List'!K27="","",'Inventory List'!K27)</f>
        <v>1.5</v>
      </c>
      <c r="J77" s="78">
        <f>IF('Inventory List'!M27="","",'Inventory List'!M27)</f>
        <v>17.5</v>
      </c>
      <c r="K77" s="78">
        <f t="shared" si="1"/>
        <v>10.5</v>
      </c>
      <c r="L77" s="80">
        <f t="shared" si="2"/>
        <v>1.5</v>
      </c>
      <c r="N77" s="81" t="str">
        <f t="shared" si="3"/>
        <v/>
      </c>
      <c r="O77" s="167">
        <f t="shared" si="9"/>
        <v>7</v>
      </c>
      <c r="P77" s="168">
        <f t="shared" si="4"/>
        <v>1.6</v>
      </c>
      <c r="Q77" s="78">
        <f t="shared" si="10"/>
        <v>18.2</v>
      </c>
      <c r="T77" s="80" t="str">
        <f t="shared" si="11"/>
        <v/>
      </c>
      <c r="V77" s="78">
        <f t="shared" si="12"/>
        <v>0</v>
      </c>
      <c r="W77" s="78">
        <f t="shared" si="13"/>
        <v>0.69999999999999929</v>
      </c>
      <c r="X77" s="80">
        <f t="shared" si="14"/>
        <v>0.10000000000000009</v>
      </c>
      <c r="Y77" s="78">
        <f t="shared" si="15"/>
        <v>7</v>
      </c>
      <c r="Z77" s="78">
        <f t="shared" si="16"/>
        <v>18.2</v>
      </c>
      <c r="AA77" s="78">
        <f t="shared" si="17"/>
        <v>11.2</v>
      </c>
      <c r="AB77" s="80">
        <f t="shared" si="18"/>
        <v>1.5999999999999999</v>
      </c>
      <c r="AC77" s="115">
        <v>6</v>
      </c>
      <c r="AD77" s="83">
        <f t="shared" si="5"/>
        <v>42</v>
      </c>
      <c r="AE77" s="83">
        <f t="shared" si="6"/>
        <v>42</v>
      </c>
      <c r="AF77" s="83">
        <f t="shared" si="19"/>
        <v>0</v>
      </c>
      <c r="AG77" s="83">
        <f t="shared" si="7"/>
        <v>105</v>
      </c>
      <c r="AH77" s="83">
        <f t="shared" si="8"/>
        <v>109.19999999999999</v>
      </c>
      <c r="AI77" s="83">
        <f t="shared" si="20"/>
        <v>4.1999999999999886</v>
      </c>
      <c r="AJ77" s="83">
        <f t="shared" si="21"/>
        <v>63</v>
      </c>
      <c r="AK77" s="83">
        <f t="shared" si="21"/>
        <v>67.199999999999989</v>
      </c>
      <c r="AL77" s="83">
        <f t="shared" si="22"/>
        <v>4.1999999999999886</v>
      </c>
      <c r="AM77" s="80">
        <f t="shared" si="23"/>
        <v>1.5</v>
      </c>
      <c r="AN77" s="80">
        <f t="shared" si="24"/>
        <v>1.5999999999999996</v>
      </c>
      <c r="AO77" s="80">
        <f t="shared" si="25"/>
        <v>9.9999999999999645E-2</v>
      </c>
    </row>
    <row r="78" spans="1:43" x14ac:dyDescent="0.25">
      <c r="A78" s="77">
        <f>IF('Inventory List'!A28="","",'Inventory List'!A28)</f>
        <v>119</v>
      </c>
      <c r="B78" s="77" t="str">
        <f>IF('Inventory List'!B28="","",'Inventory List'!B28)</f>
        <v>Clothing</v>
      </c>
      <c r="C78" s="77" t="str">
        <f>IF('Inventory List'!C28="","",'Inventory List'!C28)</f>
        <v>Pant</v>
      </c>
      <c r="D78" s="77" t="str">
        <f>IF('Inventory List'!D28="","",'Inventory List'!D28)</f>
        <v>Dress</v>
      </c>
      <c r="E78" s="77" t="str">
        <f>IF('Inventory List'!E28="","",'Inventory List'!E28)</f>
        <v>Boys</v>
      </c>
      <c r="F78" s="77" t="str">
        <f>IF('Inventory List'!F28="","",'Inventory List'!F28)</f>
        <v>S</v>
      </c>
      <c r="G78" s="77" t="str">
        <f>IF('Inventory List'!G28="","",'Inventory List'!G28)</f>
        <v>Brown</v>
      </c>
      <c r="H78" s="78">
        <f>IF('Inventory List'!J28="","",'Inventory List'!J28)</f>
        <v>7</v>
      </c>
      <c r="I78" s="79">
        <f>IF('Inventory List'!K28="","",'Inventory List'!K28)</f>
        <v>1.5</v>
      </c>
      <c r="J78" s="78">
        <f>IF('Inventory List'!M28="","",'Inventory List'!M28)</f>
        <v>17.5</v>
      </c>
      <c r="K78" s="78">
        <f t="shared" si="1"/>
        <v>10.5</v>
      </c>
      <c r="L78" s="80">
        <f t="shared" si="2"/>
        <v>1.5</v>
      </c>
      <c r="N78" s="81" t="str">
        <f t="shared" si="3"/>
        <v/>
      </c>
      <c r="O78" s="167">
        <f t="shared" si="9"/>
        <v>7</v>
      </c>
      <c r="P78" s="168">
        <f t="shared" si="4"/>
        <v>1.6</v>
      </c>
      <c r="Q78" s="78">
        <f t="shared" si="10"/>
        <v>18.2</v>
      </c>
      <c r="T78" s="80" t="str">
        <f t="shared" si="11"/>
        <v/>
      </c>
      <c r="V78" s="78">
        <f t="shared" si="12"/>
        <v>0</v>
      </c>
      <c r="W78" s="78">
        <f t="shared" si="13"/>
        <v>0.69999999999999929</v>
      </c>
      <c r="X78" s="80">
        <f t="shared" si="14"/>
        <v>0.10000000000000009</v>
      </c>
      <c r="Y78" s="78">
        <f t="shared" si="15"/>
        <v>7</v>
      </c>
      <c r="Z78" s="78">
        <f t="shared" si="16"/>
        <v>18.2</v>
      </c>
      <c r="AA78" s="78">
        <f t="shared" si="17"/>
        <v>11.2</v>
      </c>
      <c r="AB78" s="80">
        <f t="shared" si="18"/>
        <v>1.5999999999999999</v>
      </c>
      <c r="AC78" s="115">
        <v>6</v>
      </c>
      <c r="AD78" s="83">
        <f t="shared" si="5"/>
        <v>42</v>
      </c>
      <c r="AE78" s="83">
        <f t="shared" si="6"/>
        <v>42</v>
      </c>
      <c r="AF78" s="83">
        <f t="shared" si="19"/>
        <v>0</v>
      </c>
      <c r="AG78" s="83">
        <f t="shared" si="7"/>
        <v>105</v>
      </c>
      <c r="AH78" s="83">
        <f t="shared" si="8"/>
        <v>109.19999999999999</v>
      </c>
      <c r="AI78" s="83">
        <f t="shared" si="20"/>
        <v>4.1999999999999886</v>
      </c>
      <c r="AJ78" s="83">
        <f t="shared" si="21"/>
        <v>63</v>
      </c>
      <c r="AK78" s="83">
        <f t="shared" si="21"/>
        <v>67.199999999999989</v>
      </c>
      <c r="AL78" s="83">
        <f t="shared" si="22"/>
        <v>4.1999999999999886</v>
      </c>
      <c r="AM78" s="80">
        <f t="shared" si="23"/>
        <v>1.5</v>
      </c>
      <c r="AN78" s="80">
        <f t="shared" si="24"/>
        <v>1.5999999999999996</v>
      </c>
      <c r="AO78" s="80">
        <f t="shared" si="25"/>
        <v>9.9999999999999645E-2</v>
      </c>
    </row>
    <row r="79" spans="1:43" x14ac:dyDescent="0.25">
      <c r="A79" s="77">
        <f>IF('Inventory List'!A29="","",'Inventory List'!A29)</f>
        <v>120</v>
      </c>
      <c r="B79" s="77" t="str">
        <f>IF('Inventory List'!B29="","",'Inventory List'!B29)</f>
        <v>Clothing</v>
      </c>
      <c r="C79" s="77" t="str">
        <f>IF('Inventory List'!C29="","",'Inventory List'!C29)</f>
        <v>Pant</v>
      </c>
      <c r="D79" s="77" t="str">
        <f>IF('Inventory List'!D29="","",'Inventory List'!D29)</f>
        <v>Dress</v>
      </c>
      <c r="E79" s="77" t="str">
        <f>IF('Inventory List'!E29="","",'Inventory List'!E29)</f>
        <v>Boys</v>
      </c>
      <c r="F79" s="77" t="str">
        <f>IF('Inventory List'!F29="","",'Inventory List'!F29)</f>
        <v>S</v>
      </c>
      <c r="G79" s="77" t="str">
        <f>IF('Inventory List'!G29="","",'Inventory List'!G29)</f>
        <v>Tan</v>
      </c>
      <c r="H79" s="78">
        <f>IF('Inventory List'!J29="","",'Inventory List'!J29)</f>
        <v>7</v>
      </c>
      <c r="I79" s="79">
        <f>IF('Inventory List'!K29="","",'Inventory List'!K29)</f>
        <v>1.5</v>
      </c>
      <c r="J79" s="78">
        <f>IF('Inventory List'!M29="","",'Inventory List'!M29)</f>
        <v>17.5</v>
      </c>
      <c r="K79" s="78">
        <f t="shared" si="1"/>
        <v>10.5</v>
      </c>
      <c r="L79" s="80">
        <f t="shared" si="2"/>
        <v>1.5</v>
      </c>
      <c r="N79" s="81" t="str">
        <f t="shared" si="3"/>
        <v/>
      </c>
      <c r="O79" s="167">
        <f t="shared" si="9"/>
        <v>7</v>
      </c>
      <c r="P79" s="168">
        <f t="shared" si="4"/>
        <v>1.6</v>
      </c>
      <c r="Q79" s="78">
        <f t="shared" si="10"/>
        <v>18.2</v>
      </c>
      <c r="T79" s="80" t="str">
        <f t="shared" si="11"/>
        <v/>
      </c>
      <c r="V79" s="78">
        <f t="shared" si="12"/>
        <v>0</v>
      </c>
      <c r="W79" s="78">
        <f t="shared" si="13"/>
        <v>0.69999999999999929</v>
      </c>
      <c r="X79" s="80">
        <f t="shared" si="14"/>
        <v>0.10000000000000009</v>
      </c>
      <c r="Y79" s="78">
        <f t="shared" si="15"/>
        <v>7</v>
      </c>
      <c r="Z79" s="78">
        <f t="shared" si="16"/>
        <v>18.2</v>
      </c>
      <c r="AA79" s="78">
        <f t="shared" si="17"/>
        <v>11.2</v>
      </c>
      <c r="AB79" s="80">
        <f t="shared" si="18"/>
        <v>1.5999999999999999</v>
      </c>
      <c r="AC79" s="115">
        <v>6</v>
      </c>
      <c r="AD79" s="83">
        <f t="shared" si="5"/>
        <v>42</v>
      </c>
      <c r="AE79" s="83">
        <f t="shared" si="6"/>
        <v>42</v>
      </c>
      <c r="AF79" s="83">
        <f t="shared" si="19"/>
        <v>0</v>
      </c>
      <c r="AG79" s="83">
        <f t="shared" si="7"/>
        <v>105</v>
      </c>
      <c r="AH79" s="83">
        <f t="shared" si="8"/>
        <v>109.19999999999999</v>
      </c>
      <c r="AI79" s="83">
        <f t="shared" si="20"/>
        <v>4.1999999999999886</v>
      </c>
      <c r="AJ79" s="83">
        <f t="shared" si="21"/>
        <v>63</v>
      </c>
      <c r="AK79" s="83">
        <f t="shared" si="21"/>
        <v>67.199999999999989</v>
      </c>
      <c r="AL79" s="83">
        <f t="shared" si="22"/>
        <v>4.1999999999999886</v>
      </c>
      <c r="AM79" s="80">
        <f t="shared" si="23"/>
        <v>1.5</v>
      </c>
      <c r="AN79" s="80">
        <f t="shared" si="24"/>
        <v>1.5999999999999996</v>
      </c>
      <c r="AO79" s="80">
        <f t="shared" si="25"/>
        <v>9.9999999999999645E-2</v>
      </c>
    </row>
    <row r="80" spans="1:43" x14ac:dyDescent="0.25">
      <c r="A80" s="77">
        <f>IF('Inventory List'!A30="","",'Inventory List'!A30)</f>
        <v>121</v>
      </c>
      <c r="B80" s="77" t="str">
        <f>IF('Inventory List'!B30="","",'Inventory List'!B30)</f>
        <v>Clothing</v>
      </c>
      <c r="C80" s="77" t="str">
        <f>IF('Inventory List'!C30="","",'Inventory List'!C30)</f>
        <v>Pant</v>
      </c>
      <c r="D80" s="77" t="str">
        <f>IF('Inventory List'!D30="","",'Inventory List'!D30)</f>
        <v>Dress</v>
      </c>
      <c r="E80" s="77" t="str">
        <f>IF('Inventory List'!E30="","",'Inventory List'!E30)</f>
        <v>Boys</v>
      </c>
      <c r="F80" s="77" t="str">
        <f>IF('Inventory List'!F30="","",'Inventory List'!F30)</f>
        <v>M</v>
      </c>
      <c r="G80" s="77" t="str">
        <f>IF('Inventory List'!G30="","",'Inventory List'!G30)</f>
        <v>Black</v>
      </c>
      <c r="H80" s="78">
        <f>IF('Inventory List'!J30="","",'Inventory List'!J30)</f>
        <v>8.5</v>
      </c>
      <c r="I80" s="79">
        <f>IF('Inventory List'!K30="","",'Inventory List'!K30)</f>
        <v>1.5</v>
      </c>
      <c r="J80" s="78">
        <f>IF('Inventory List'!M30="","",'Inventory List'!M30)</f>
        <v>21.25</v>
      </c>
      <c r="K80" s="78">
        <f t="shared" si="1"/>
        <v>12.75</v>
      </c>
      <c r="L80" s="80">
        <f t="shared" si="2"/>
        <v>1.5</v>
      </c>
      <c r="N80" s="81" t="str">
        <f t="shared" si="3"/>
        <v/>
      </c>
      <c r="O80" s="167">
        <f t="shared" si="9"/>
        <v>8.5</v>
      </c>
      <c r="P80" s="168">
        <f t="shared" si="4"/>
        <v>1.6</v>
      </c>
      <c r="Q80" s="78">
        <f t="shared" si="10"/>
        <v>22.1</v>
      </c>
      <c r="T80" s="80" t="str">
        <f t="shared" si="11"/>
        <v/>
      </c>
      <c r="V80" s="78">
        <f t="shared" si="12"/>
        <v>0</v>
      </c>
      <c r="W80" s="78">
        <f t="shared" si="13"/>
        <v>0.85000000000000142</v>
      </c>
      <c r="X80" s="80">
        <f t="shared" si="14"/>
        <v>0.10000000000000009</v>
      </c>
      <c r="Y80" s="78">
        <f t="shared" si="15"/>
        <v>8.5</v>
      </c>
      <c r="Z80" s="78">
        <f t="shared" si="16"/>
        <v>22.1</v>
      </c>
      <c r="AA80" s="78">
        <f t="shared" si="17"/>
        <v>13.600000000000001</v>
      </c>
      <c r="AB80" s="80">
        <f t="shared" si="18"/>
        <v>1.6</v>
      </c>
      <c r="AC80" s="115">
        <v>6</v>
      </c>
      <c r="AD80" s="83">
        <f t="shared" si="5"/>
        <v>51</v>
      </c>
      <c r="AE80" s="83">
        <f t="shared" si="6"/>
        <v>51</v>
      </c>
      <c r="AF80" s="83">
        <f t="shared" si="19"/>
        <v>0</v>
      </c>
      <c r="AG80" s="83">
        <f t="shared" si="7"/>
        <v>127.5</v>
      </c>
      <c r="AH80" s="83">
        <f t="shared" si="8"/>
        <v>132.60000000000002</v>
      </c>
      <c r="AI80" s="83">
        <f t="shared" si="20"/>
        <v>5.1000000000000227</v>
      </c>
      <c r="AJ80" s="83">
        <f t="shared" si="21"/>
        <v>76.5</v>
      </c>
      <c r="AK80" s="83">
        <f t="shared" si="21"/>
        <v>81.600000000000023</v>
      </c>
      <c r="AL80" s="83">
        <f t="shared" si="22"/>
        <v>5.1000000000000227</v>
      </c>
      <c r="AM80" s="80">
        <f t="shared" si="23"/>
        <v>1.5</v>
      </c>
      <c r="AN80" s="80">
        <f t="shared" si="24"/>
        <v>1.6000000000000005</v>
      </c>
      <c r="AO80" s="80">
        <f t="shared" si="25"/>
        <v>0.10000000000000053</v>
      </c>
    </row>
    <row r="81" spans="1:41" x14ac:dyDescent="0.25">
      <c r="A81" s="77">
        <f>IF('Inventory List'!A31="","",'Inventory List'!A31)</f>
        <v>122</v>
      </c>
      <c r="B81" s="77" t="str">
        <f>IF('Inventory List'!B31="","",'Inventory List'!B31)</f>
        <v>Clothing</v>
      </c>
      <c r="C81" s="77" t="str">
        <f>IF('Inventory List'!C31="","",'Inventory List'!C31)</f>
        <v>Pant</v>
      </c>
      <c r="D81" s="77" t="str">
        <f>IF('Inventory List'!D31="","",'Inventory List'!D31)</f>
        <v>Dress</v>
      </c>
      <c r="E81" s="77" t="str">
        <f>IF('Inventory List'!E31="","",'Inventory List'!E31)</f>
        <v>Boys</v>
      </c>
      <c r="F81" s="77" t="str">
        <f>IF('Inventory List'!F31="","",'Inventory List'!F31)</f>
        <v>M</v>
      </c>
      <c r="G81" s="77" t="str">
        <f>IF('Inventory List'!G31="","",'Inventory List'!G31)</f>
        <v>Brown</v>
      </c>
      <c r="H81" s="78">
        <f>IF('Inventory List'!J31="","",'Inventory List'!J31)</f>
        <v>8.5</v>
      </c>
      <c r="I81" s="79">
        <f>IF('Inventory List'!K31="","",'Inventory List'!K31)</f>
        <v>1.5</v>
      </c>
      <c r="J81" s="78">
        <f>IF('Inventory List'!M31="","",'Inventory List'!M31)</f>
        <v>21.25</v>
      </c>
      <c r="K81" s="78">
        <f t="shared" si="1"/>
        <v>12.75</v>
      </c>
      <c r="L81" s="80">
        <f t="shared" si="2"/>
        <v>1.5</v>
      </c>
      <c r="N81" s="81" t="str">
        <f t="shared" si="3"/>
        <v/>
      </c>
      <c r="O81" s="167">
        <f t="shared" si="9"/>
        <v>8.5</v>
      </c>
      <c r="P81" s="168">
        <f t="shared" si="4"/>
        <v>1.6</v>
      </c>
      <c r="Q81" s="78">
        <f t="shared" si="10"/>
        <v>22.1</v>
      </c>
      <c r="T81" s="80" t="str">
        <f t="shared" si="11"/>
        <v/>
      </c>
      <c r="V81" s="78">
        <f t="shared" si="12"/>
        <v>0</v>
      </c>
      <c r="W81" s="78">
        <f t="shared" si="13"/>
        <v>0.85000000000000142</v>
      </c>
      <c r="X81" s="80">
        <f t="shared" si="14"/>
        <v>0.10000000000000009</v>
      </c>
      <c r="Y81" s="78">
        <f t="shared" si="15"/>
        <v>8.5</v>
      </c>
      <c r="Z81" s="78">
        <f t="shared" si="16"/>
        <v>22.1</v>
      </c>
      <c r="AA81" s="78">
        <f t="shared" si="17"/>
        <v>13.600000000000001</v>
      </c>
      <c r="AB81" s="80">
        <f t="shared" si="18"/>
        <v>1.6</v>
      </c>
      <c r="AC81" s="115">
        <v>6</v>
      </c>
      <c r="AD81" s="83">
        <f t="shared" si="5"/>
        <v>51</v>
      </c>
      <c r="AE81" s="83">
        <f t="shared" si="6"/>
        <v>51</v>
      </c>
      <c r="AF81" s="83">
        <f t="shared" si="19"/>
        <v>0</v>
      </c>
      <c r="AG81" s="83">
        <f t="shared" si="7"/>
        <v>127.5</v>
      </c>
      <c r="AH81" s="83">
        <f t="shared" si="8"/>
        <v>132.60000000000002</v>
      </c>
      <c r="AI81" s="83">
        <f t="shared" si="20"/>
        <v>5.1000000000000227</v>
      </c>
      <c r="AJ81" s="83">
        <f t="shared" si="21"/>
        <v>76.5</v>
      </c>
      <c r="AK81" s="83">
        <f t="shared" si="21"/>
        <v>81.600000000000023</v>
      </c>
      <c r="AL81" s="83">
        <f t="shared" si="22"/>
        <v>5.1000000000000227</v>
      </c>
      <c r="AM81" s="80">
        <f t="shared" si="23"/>
        <v>1.5</v>
      </c>
      <c r="AN81" s="80">
        <f t="shared" si="24"/>
        <v>1.6000000000000005</v>
      </c>
      <c r="AO81" s="80">
        <f t="shared" si="25"/>
        <v>0.10000000000000053</v>
      </c>
    </row>
    <row r="82" spans="1:41" x14ac:dyDescent="0.25">
      <c r="A82" s="77">
        <f>IF('Inventory List'!A32="","",'Inventory List'!A32)</f>
        <v>123</v>
      </c>
      <c r="B82" s="77" t="str">
        <f>IF('Inventory List'!B32="","",'Inventory List'!B32)</f>
        <v>Clothing</v>
      </c>
      <c r="C82" s="77" t="str">
        <f>IF('Inventory List'!C32="","",'Inventory List'!C32)</f>
        <v>Pant</v>
      </c>
      <c r="D82" s="77" t="str">
        <f>IF('Inventory List'!D32="","",'Inventory List'!D32)</f>
        <v>Dress</v>
      </c>
      <c r="E82" s="77" t="str">
        <f>IF('Inventory List'!E32="","",'Inventory List'!E32)</f>
        <v>Boys</v>
      </c>
      <c r="F82" s="77" t="str">
        <f>IF('Inventory List'!F32="","",'Inventory List'!F32)</f>
        <v>M</v>
      </c>
      <c r="G82" s="77" t="str">
        <f>IF('Inventory List'!G32="","",'Inventory List'!G32)</f>
        <v>Tan</v>
      </c>
      <c r="H82" s="78">
        <f>IF('Inventory List'!J32="","",'Inventory List'!J32)</f>
        <v>8.5</v>
      </c>
      <c r="I82" s="79">
        <f>IF('Inventory List'!K32="","",'Inventory List'!K32)</f>
        <v>1.5</v>
      </c>
      <c r="J82" s="78">
        <f>IF('Inventory List'!M32="","",'Inventory List'!M32)</f>
        <v>21.25</v>
      </c>
      <c r="K82" s="78">
        <f t="shared" si="1"/>
        <v>12.75</v>
      </c>
      <c r="L82" s="80">
        <f t="shared" si="2"/>
        <v>1.5</v>
      </c>
      <c r="N82" s="81" t="str">
        <f t="shared" si="3"/>
        <v/>
      </c>
      <c r="O82" s="167">
        <f t="shared" si="9"/>
        <v>8.5</v>
      </c>
      <c r="P82" s="168">
        <f t="shared" si="4"/>
        <v>1.6</v>
      </c>
      <c r="Q82" s="78">
        <f t="shared" si="10"/>
        <v>22.1</v>
      </c>
      <c r="T82" s="80" t="str">
        <f t="shared" si="11"/>
        <v/>
      </c>
      <c r="V82" s="78">
        <f t="shared" si="12"/>
        <v>0</v>
      </c>
      <c r="W82" s="78">
        <f t="shared" si="13"/>
        <v>0.85000000000000142</v>
      </c>
      <c r="X82" s="80">
        <f t="shared" si="14"/>
        <v>0.10000000000000009</v>
      </c>
      <c r="Y82" s="78">
        <f t="shared" si="15"/>
        <v>8.5</v>
      </c>
      <c r="Z82" s="78">
        <f t="shared" si="16"/>
        <v>22.1</v>
      </c>
      <c r="AA82" s="78">
        <f t="shared" si="17"/>
        <v>13.600000000000001</v>
      </c>
      <c r="AB82" s="80">
        <f t="shared" si="18"/>
        <v>1.6</v>
      </c>
      <c r="AC82" s="115">
        <v>6</v>
      </c>
      <c r="AD82" s="83">
        <f t="shared" si="5"/>
        <v>51</v>
      </c>
      <c r="AE82" s="83">
        <f t="shared" si="6"/>
        <v>51</v>
      </c>
      <c r="AF82" s="83">
        <f t="shared" si="19"/>
        <v>0</v>
      </c>
      <c r="AG82" s="83">
        <f t="shared" si="7"/>
        <v>127.5</v>
      </c>
      <c r="AH82" s="83">
        <f t="shared" si="8"/>
        <v>132.60000000000002</v>
      </c>
      <c r="AI82" s="83">
        <f t="shared" si="20"/>
        <v>5.1000000000000227</v>
      </c>
      <c r="AJ82" s="83">
        <f t="shared" si="21"/>
        <v>76.5</v>
      </c>
      <c r="AK82" s="83">
        <f t="shared" si="21"/>
        <v>81.600000000000023</v>
      </c>
      <c r="AL82" s="83">
        <f t="shared" si="22"/>
        <v>5.1000000000000227</v>
      </c>
      <c r="AM82" s="80">
        <f t="shared" si="23"/>
        <v>1.5</v>
      </c>
      <c r="AN82" s="80">
        <f t="shared" si="24"/>
        <v>1.6000000000000005</v>
      </c>
      <c r="AO82" s="80">
        <f t="shared" si="25"/>
        <v>0.10000000000000053</v>
      </c>
    </row>
    <row r="83" spans="1:41" x14ac:dyDescent="0.25">
      <c r="A83" s="77">
        <f>IF('Inventory List'!A33="","",'Inventory List'!A33)</f>
        <v>124</v>
      </c>
      <c r="B83" s="77" t="str">
        <f>IF('Inventory List'!B33="","",'Inventory List'!B33)</f>
        <v>Clothing</v>
      </c>
      <c r="C83" s="77" t="str">
        <f>IF('Inventory List'!C33="","",'Inventory List'!C33)</f>
        <v>Pant</v>
      </c>
      <c r="D83" s="77" t="str">
        <f>IF('Inventory List'!D33="","",'Inventory List'!D33)</f>
        <v>Dress</v>
      </c>
      <c r="E83" s="77" t="str">
        <f>IF('Inventory List'!E33="","",'Inventory List'!E33)</f>
        <v>Boys</v>
      </c>
      <c r="F83" s="77" t="str">
        <f>IF('Inventory List'!F33="","",'Inventory List'!F33)</f>
        <v>L</v>
      </c>
      <c r="G83" s="77" t="str">
        <f>IF('Inventory List'!G33="","",'Inventory List'!G33)</f>
        <v>Black</v>
      </c>
      <c r="H83" s="78">
        <f>IF('Inventory List'!J33="","",'Inventory List'!J33)</f>
        <v>10</v>
      </c>
      <c r="I83" s="79">
        <f>IF('Inventory List'!K33="","",'Inventory List'!K33)</f>
        <v>1.5</v>
      </c>
      <c r="J83" s="78">
        <f>IF('Inventory List'!M33="","",'Inventory List'!M33)</f>
        <v>25</v>
      </c>
      <c r="K83" s="78">
        <f t="shared" si="1"/>
        <v>15</v>
      </c>
      <c r="L83" s="80">
        <f t="shared" si="2"/>
        <v>1.5</v>
      </c>
      <c r="N83" s="81" t="str">
        <f t="shared" si="3"/>
        <v/>
      </c>
      <c r="O83" s="167">
        <f t="shared" si="9"/>
        <v>10</v>
      </c>
      <c r="P83" s="168">
        <f t="shared" si="4"/>
        <v>1.6</v>
      </c>
      <c r="Q83" s="78">
        <f t="shared" si="10"/>
        <v>26</v>
      </c>
      <c r="T83" s="80" t="str">
        <f t="shared" si="11"/>
        <v/>
      </c>
      <c r="V83" s="78">
        <f t="shared" si="12"/>
        <v>0</v>
      </c>
      <c r="W83" s="78">
        <f t="shared" si="13"/>
        <v>1</v>
      </c>
      <c r="X83" s="80">
        <f t="shared" si="14"/>
        <v>0.10000000000000009</v>
      </c>
      <c r="Y83" s="78">
        <f t="shared" si="15"/>
        <v>10</v>
      </c>
      <c r="Z83" s="78">
        <f t="shared" si="16"/>
        <v>26</v>
      </c>
      <c r="AA83" s="78">
        <f t="shared" si="17"/>
        <v>16</v>
      </c>
      <c r="AB83" s="80">
        <f t="shared" si="18"/>
        <v>1.6</v>
      </c>
      <c r="AC83" s="115">
        <v>6</v>
      </c>
      <c r="AD83" s="83">
        <f t="shared" si="5"/>
        <v>60</v>
      </c>
      <c r="AE83" s="83">
        <f t="shared" si="6"/>
        <v>60</v>
      </c>
      <c r="AF83" s="83">
        <f t="shared" si="19"/>
        <v>0</v>
      </c>
      <c r="AG83" s="83">
        <f t="shared" si="7"/>
        <v>150</v>
      </c>
      <c r="AH83" s="83">
        <f t="shared" si="8"/>
        <v>156</v>
      </c>
      <c r="AI83" s="83">
        <f t="shared" si="20"/>
        <v>6</v>
      </c>
      <c r="AJ83" s="83">
        <f t="shared" si="21"/>
        <v>90</v>
      </c>
      <c r="AK83" s="83">
        <f t="shared" si="21"/>
        <v>96</v>
      </c>
      <c r="AL83" s="83">
        <f t="shared" si="22"/>
        <v>6</v>
      </c>
      <c r="AM83" s="80">
        <f t="shared" si="23"/>
        <v>1.5</v>
      </c>
      <c r="AN83" s="80">
        <f t="shared" si="24"/>
        <v>1.6</v>
      </c>
      <c r="AO83" s="80">
        <f t="shared" si="25"/>
        <v>0.10000000000000009</v>
      </c>
    </row>
    <row r="84" spans="1:41" x14ac:dyDescent="0.25">
      <c r="A84" s="77">
        <f>IF('Inventory List'!A34="","",'Inventory List'!A34)</f>
        <v>125</v>
      </c>
      <c r="B84" s="77" t="str">
        <f>IF('Inventory List'!B34="","",'Inventory List'!B34)</f>
        <v>Clothing</v>
      </c>
      <c r="C84" s="77" t="str">
        <f>IF('Inventory List'!C34="","",'Inventory List'!C34)</f>
        <v>Pant</v>
      </c>
      <c r="D84" s="77" t="str">
        <f>IF('Inventory List'!D34="","",'Inventory List'!D34)</f>
        <v>Dress</v>
      </c>
      <c r="E84" s="77" t="str">
        <f>IF('Inventory List'!E34="","",'Inventory List'!E34)</f>
        <v>Boys</v>
      </c>
      <c r="F84" s="77" t="str">
        <f>IF('Inventory List'!F34="","",'Inventory List'!F34)</f>
        <v>L</v>
      </c>
      <c r="G84" s="77" t="str">
        <f>IF('Inventory List'!G34="","",'Inventory List'!G34)</f>
        <v>Brown</v>
      </c>
      <c r="H84" s="78">
        <f>IF('Inventory List'!J34="","",'Inventory List'!J34)</f>
        <v>10</v>
      </c>
      <c r="I84" s="79">
        <f>IF('Inventory List'!K34="","",'Inventory List'!K34)</f>
        <v>1.5</v>
      </c>
      <c r="J84" s="78">
        <f>IF('Inventory List'!M34="","",'Inventory List'!M34)</f>
        <v>25</v>
      </c>
      <c r="K84" s="78">
        <f t="shared" si="1"/>
        <v>15</v>
      </c>
      <c r="L84" s="80">
        <f t="shared" si="2"/>
        <v>1.5</v>
      </c>
      <c r="N84" s="81" t="str">
        <f t="shared" si="3"/>
        <v/>
      </c>
      <c r="O84" s="167">
        <f t="shared" si="9"/>
        <v>10</v>
      </c>
      <c r="P84" s="168">
        <f t="shared" si="4"/>
        <v>1.6</v>
      </c>
      <c r="Q84" s="78">
        <f t="shared" si="10"/>
        <v>26</v>
      </c>
      <c r="T84" s="80" t="str">
        <f t="shared" si="11"/>
        <v/>
      </c>
      <c r="V84" s="78">
        <f t="shared" si="12"/>
        <v>0</v>
      </c>
      <c r="W84" s="78">
        <f t="shared" si="13"/>
        <v>1</v>
      </c>
      <c r="X84" s="80">
        <f t="shared" si="14"/>
        <v>0.10000000000000009</v>
      </c>
      <c r="Y84" s="78">
        <f t="shared" si="15"/>
        <v>10</v>
      </c>
      <c r="Z84" s="78">
        <f t="shared" si="16"/>
        <v>26</v>
      </c>
      <c r="AA84" s="78">
        <f t="shared" si="17"/>
        <v>16</v>
      </c>
      <c r="AB84" s="80">
        <f t="shared" si="18"/>
        <v>1.6</v>
      </c>
      <c r="AC84" s="115">
        <v>6</v>
      </c>
      <c r="AD84" s="83">
        <f t="shared" si="5"/>
        <v>60</v>
      </c>
      <c r="AE84" s="83">
        <f t="shared" si="6"/>
        <v>60</v>
      </c>
      <c r="AF84" s="83">
        <f t="shared" si="19"/>
        <v>0</v>
      </c>
      <c r="AG84" s="83">
        <f t="shared" si="7"/>
        <v>150</v>
      </c>
      <c r="AH84" s="83">
        <f t="shared" si="8"/>
        <v>156</v>
      </c>
      <c r="AI84" s="83">
        <f t="shared" si="20"/>
        <v>6</v>
      </c>
      <c r="AJ84" s="83">
        <f t="shared" si="21"/>
        <v>90</v>
      </c>
      <c r="AK84" s="83">
        <f t="shared" si="21"/>
        <v>96</v>
      </c>
      <c r="AL84" s="83">
        <f t="shared" si="22"/>
        <v>6</v>
      </c>
      <c r="AM84" s="80">
        <f t="shared" si="23"/>
        <v>1.5</v>
      </c>
      <c r="AN84" s="80">
        <f t="shared" si="24"/>
        <v>1.6</v>
      </c>
      <c r="AO84" s="80">
        <f t="shared" si="25"/>
        <v>0.10000000000000009</v>
      </c>
    </row>
    <row r="85" spans="1:41" x14ac:dyDescent="0.25">
      <c r="A85" s="77">
        <f>IF('Inventory List'!A35="","",'Inventory List'!A35)</f>
        <v>126</v>
      </c>
      <c r="B85" s="77" t="str">
        <f>IF('Inventory List'!B35="","",'Inventory List'!B35)</f>
        <v>Clothing</v>
      </c>
      <c r="C85" s="77" t="str">
        <f>IF('Inventory List'!C35="","",'Inventory List'!C35)</f>
        <v>Pant</v>
      </c>
      <c r="D85" s="77" t="str">
        <f>IF('Inventory List'!D35="","",'Inventory List'!D35)</f>
        <v>Dress</v>
      </c>
      <c r="E85" s="77" t="str">
        <f>IF('Inventory List'!E35="","",'Inventory List'!E35)</f>
        <v>Boys</v>
      </c>
      <c r="F85" s="77" t="str">
        <f>IF('Inventory List'!F35="","",'Inventory List'!F35)</f>
        <v>L</v>
      </c>
      <c r="G85" s="77" t="str">
        <f>IF('Inventory List'!G35="","",'Inventory List'!G35)</f>
        <v>Tan</v>
      </c>
      <c r="H85" s="78">
        <f>IF('Inventory List'!J35="","",'Inventory List'!J35)</f>
        <v>10</v>
      </c>
      <c r="I85" s="79">
        <f>IF('Inventory List'!K35="","",'Inventory List'!K35)</f>
        <v>1.5</v>
      </c>
      <c r="J85" s="78">
        <f>IF('Inventory List'!M35="","",'Inventory List'!M35)</f>
        <v>25</v>
      </c>
      <c r="K85" s="78">
        <f t="shared" si="1"/>
        <v>15</v>
      </c>
      <c r="L85" s="80">
        <f t="shared" si="2"/>
        <v>1.5</v>
      </c>
      <c r="N85" s="81" t="str">
        <f t="shared" si="3"/>
        <v/>
      </c>
      <c r="O85" s="167">
        <f t="shared" si="9"/>
        <v>10</v>
      </c>
      <c r="P85" s="168">
        <f t="shared" si="4"/>
        <v>1.6</v>
      </c>
      <c r="Q85" s="78">
        <f t="shared" si="10"/>
        <v>26</v>
      </c>
      <c r="T85" s="80" t="str">
        <f t="shared" si="11"/>
        <v/>
      </c>
      <c r="V85" s="78">
        <f t="shared" si="12"/>
        <v>0</v>
      </c>
      <c r="W85" s="78">
        <f t="shared" si="13"/>
        <v>1</v>
      </c>
      <c r="X85" s="80">
        <f t="shared" si="14"/>
        <v>0.10000000000000009</v>
      </c>
      <c r="Y85" s="78">
        <f t="shared" si="15"/>
        <v>10</v>
      </c>
      <c r="Z85" s="78">
        <f t="shared" si="16"/>
        <v>26</v>
      </c>
      <c r="AA85" s="78">
        <f t="shared" si="17"/>
        <v>16</v>
      </c>
      <c r="AB85" s="80">
        <f t="shared" si="18"/>
        <v>1.6</v>
      </c>
      <c r="AC85" s="115">
        <v>6</v>
      </c>
      <c r="AD85" s="83">
        <f t="shared" si="5"/>
        <v>60</v>
      </c>
      <c r="AE85" s="83">
        <f t="shared" si="6"/>
        <v>60</v>
      </c>
      <c r="AF85" s="83">
        <f t="shared" si="19"/>
        <v>0</v>
      </c>
      <c r="AG85" s="83">
        <f t="shared" si="7"/>
        <v>150</v>
      </c>
      <c r="AH85" s="83">
        <f t="shared" si="8"/>
        <v>156</v>
      </c>
      <c r="AI85" s="83">
        <f t="shared" si="20"/>
        <v>6</v>
      </c>
      <c r="AJ85" s="83">
        <f t="shared" si="21"/>
        <v>90</v>
      </c>
      <c r="AK85" s="83">
        <f t="shared" si="21"/>
        <v>96</v>
      </c>
      <c r="AL85" s="83">
        <f t="shared" si="22"/>
        <v>6</v>
      </c>
      <c r="AM85" s="80">
        <f t="shared" si="23"/>
        <v>1.5</v>
      </c>
      <c r="AN85" s="80">
        <f t="shared" si="24"/>
        <v>1.6</v>
      </c>
      <c r="AO85" s="80">
        <f t="shared" si="25"/>
        <v>0.10000000000000009</v>
      </c>
    </row>
    <row r="86" spans="1:41" x14ac:dyDescent="0.25">
      <c r="A86" s="77">
        <f>IF('Inventory List'!A36="","",'Inventory List'!A36)</f>
        <v>127</v>
      </c>
      <c r="B86" s="77" t="str">
        <f>IF('Inventory List'!B36="","",'Inventory List'!B36)</f>
        <v>Clothing</v>
      </c>
      <c r="C86" s="77" t="str">
        <f>IF('Inventory List'!C36="","",'Inventory List'!C36)</f>
        <v>Pant</v>
      </c>
      <c r="D86" s="77" t="str">
        <f>IF('Inventory List'!D36="","",'Inventory List'!D36)</f>
        <v>Dress</v>
      </c>
      <c r="E86" s="77" t="str">
        <f>IF('Inventory List'!E36="","",'Inventory List'!E36)</f>
        <v>Girls</v>
      </c>
      <c r="F86" s="77" t="str">
        <f>IF('Inventory List'!F36="","",'Inventory List'!F36)</f>
        <v>S</v>
      </c>
      <c r="G86" s="77" t="str">
        <f>IF('Inventory List'!G36="","",'Inventory List'!G36)</f>
        <v>Black</v>
      </c>
      <c r="H86" s="78">
        <f>IF('Inventory List'!J36="","",'Inventory List'!J36)</f>
        <v>7</v>
      </c>
      <c r="I86" s="79">
        <f>IF('Inventory List'!K36="","",'Inventory List'!K36)</f>
        <v>1.5</v>
      </c>
      <c r="J86" s="78">
        <f>IF('Inventory List'!M36="","",'Inventory List'!M36)</f>
        <v>17.5</v>
      </c>
      <c r="K86" s="78">
        <f t="shared" si="1"/>
        <v>10.5</v>
      </c>
      <c r="L86" s="80">
        <f t="shared" si="2"/>
        <v>1.5</v>
      </c>
      <c r="N86" s="81" t="str">
        <f t="shared" si="3"/>
        <v/>
      </c>
      <c r="O86" s="167">
        <f t="shared" si="9"/>
        <v>7</v>
      </c>
      <c r="P86" s="168">
        <f t="shared" si="4"/>
        <v>1.6</v>
      </c>
      <c r="Q86" s="78">
        <f t="shared" si="10"/>
        <v>18.2</v>
      </c>
      <c r="T86" s="80" t="str">
        <f t="shared" si="11"/>
        <v/>
      </c>
      <c r="V86" s="78">
        <f t="shared" si="12"/>
        <v>0</v>
      </c>
      <c r="W86" s="78">
        <f t="shared" si="13"/>
        <v>0.69999999999999929</v>
      </c>
      <c r="X86" s="80">
        <f t="shared" si="14"/>
        <v>0.10000000000000009</v>
      </c>
      <c r="Y86" s="78">
        <f t="shared" si="15"/>
        <v>7</v>
      </c>
      <c r="Z86" s="78">
        <f t="shared" si="16"/>
        <v>18.2</v>
      </c>
      <c r="AA86" s="78">
        <f t="shared" si="17"/>
        <v>11.2</v>
      </c>
      <c r="AB86" s="80">
        <f t="shared" si="18"/>
        <v>1.5999999999999999</v>
      </c>
      <c r="AC86" s="115">
        <v>6</v>
      </c>
      <c r="AD86" s="83">
        <f t="shared" si="5"/>
        <v>42</v>
      </c>
      <c r="AE86" s="83">
        <f t="shared" si="6"/>
        <v>42</v>
      </c>
      <c r="AF86" s="83">
        <f t="shared" si="19"/>
        <v>0</v>
      </c>
      <c r="AG86" s="83">
        <f t="shared" si="7"/>
        <v>105</v>
      </c>
      <c r="AH86" s="83">
        <f t="shared" si="8"/>
        <v>109.19999999999999</v>
      </c>
      <c r="AI86" s="83">
        <f t="shared" si="20"/>
        <v>4.1999999999999886</v>
      </c>
      <c r="AJ86" s="83">
        <f t="shared" si="21"/>
        <v>63</v>
      </c>
      <c r="AK86" s="83">
        <f t="shared" si="21"/>
        <v>67.199999999999989</v>
      </c>
      <c r="AL86" s="83">
        <f t="shared" si="22"/>
        <v>4.1999999999999886</v>
      </c>
      <c r="AM86" s="80">
        <f t="shared" si="23"/>
        <v>1.5</v>
      </c>
      <c r="AN86" s="80">
        <f t="shared" si="24"/>
        <v>1.5999999999999996</v>
      </c>
      <c r="AO86" s="80">
        <f t="shared" si="25"/>
        <v>9.9999999999999645E-2</v>
      </c>
    </row>
    <row r="87" spans="1:41" x14ac:dyDescent="0.25">
      <c r="A87" s="77">
        <f>IF('Inventory List'!A37="","",'Inventory List'!A37)</f>
        <v>128</v>
      </c>
      <c r="B87" s="77" t="str">
        <f>IF('Inventory List'!B37="","",'Inventory List'!B37)</f>
        <v>Clothing</v>
      </c>
      <c r="C87" s="77" t="str">
        <f>IF('Inventory List'!C37="","",'Inventory List'!C37)</f>
        <v>Pant</v>
      </c>
      <c r="D87" s="77" t="str">
        <f>IF('Inventory List'!D37="","",'Inventory List'!D37)</f>
        <v>Dress</v>
      </c>
      <c r="E87" s="77" t="str">
        <f>IF('Inventory List'!E37="","",'Inventory List'!E37)</f>
        <v>Girls</v>
      </c>
      <c r="F87" s="77" t="str">
        <f>IF('Inventory List'!F37="","",'Inventory List'!F37)</f>
        <v>S</v>
      </c>
      <c r="G87" s="77" t="str">
        <f>IF('Inventory List'!G37="","",'Inventory List'!G37)</f>
        <v>Brown</v>
      </c>
      <c r="H87" s="78">
        <f>IF('Inventory List'!J37="","",'Inventory List'!J37)</f>
        <v>7</v>
      </c>
      <c r="I87" s="79">
        <f>IF('Inventory List'!K37="","",'Inventory List'!K37)</f>
        <v>1.5</v>
      </c>
      <c r="J87" s="78">
        <f>IF('Inventory List'!M37="","",'Inventory List'!M37)</f>
        <v>17.5</v>
      </c>
      <c r="K87" s="78">
        <f t="shared" si="1"/>
        <v>10.5</v>
      </c>
      <c r="L87" s="80">
        <f t="shared" si="2"/>
        <v>1.5</v>
      </c>
      <c r="N87" s="81" t="str">
        <f t="shared" si="3"/>
        <v/>
      </c>
      <c r="O87" s="167">
        <f t="shared" si="9"/>
        <v>7</v>
      </c>
      <c r="P87" s="168">
        <f t="shared" si="4"/>
        <v>1.6</v>
      </c>
      <c r="Q87" s="78">
        <f t="shared" si="10"/>
        <v>18.2</v>
      </c>
      <c r="T87" s="80" t="str">
        <f t="shared" si="11"/>
        <v/>
      </c>
      <c r="V87" s="78">
        <f t="shared" si="12"/>
        <v>0</v>
      </c>
      <c r="W87" s="78">
        <f t="shared" si="13"/>
        <v>0.69999999999999929</v>
      </c>
      <c r="X87" s="80">
        <f t="shared" si="14"/>
        <v>0.10000000000000009</v>
      </c>
      <c r="Y87" s="78">
        <f t="shared" si="15"/>
        <v>7</v>
      </c>
      <c r="Z87" s="78">
        <f t="shared" si="16"/>
        <v>18.2</v>
      </c>
      <c r="AA87" s="78">
        <f t="shared" si="17"/>
        <v>11.2</v>
      </c>
      <c r="AB87" s="80">
        <f t="shared" si="18"/>
        <v>1.5999999999999999</v>
      </c>
      <c r="AC87" s="115">
        <v>6</v>
      </c>
      <c r="AD87" s="83">
        <f t="shared" si="5"/>
        <v>42</v>
      </c>
      <c r="AE87" s="83">
        <f t="shared" si="6"/>
        <v>42</v>
      </c>
      <c r="AF87" s="83">
        <f t="shared" si="19"/>
        <v>0</v>
      </c>
      <c r="AG87" s="83">
        <f t="shared" si="7"/>
        <v>105</v>
      </c>
      <c r="AH87" s="83">
        <f t="shared" si="8"/>
        <v>109.19999999999999</v>
      </c>
      <c r="AI87" s="83">
        <f t="shared" si="20"/>
        <v>4.1999999999999886</v>
      </c>
      <c r="AJ87" s="83">
        <f t="shared" si="21"/>
        <v>63</v>
      </c>
      <c r="AK87" s="83">
        <f t="shared" si="21"/>
        <v>67.199999999999989</v>
      </c>
      <c r="AL87" s="83">
        <f t="shared" si="22"/>
        <v>4.1999999999999886</v>
      </c>
      <c r="AM87" s="80">
        <f t="shared" si="23"/>
        <v>1.5</v>
      </c>
      <c r="AN87" s="80">
        <f t="shared" si="24"/>
        <v>1.5999999999999996</v>
      </c>
      <c r="AO87" s="80">
        <f t="shared" si="25"/>
        <v>9.9999999999999645E-2</v>
      </c>
    </row>
    <row r="88" spans="1:41" x14ac:dyDescent="0.25">
      <c r="A88" s="77">
        <f>IF('Inventory List'!A38="","",'Inventory List'!A38)</f>
        <v>129</v>
      </c>
      <c r="B88" s="77" t="str">
        <f>IF('Inventory List'!B38="","",'Inventory List'!B38)</f>
        <v>Clothing</v>
      </c>
      <c r="C88" s="77" t="str">
        <f>IF('Inventory List'!C38="","",'Inventory List'!C38)</f>
        <v>Pant</v>
      </c>
      <c r="D88" s="77" t="str">
        <f>IF('Inventory List'!D38="","",'Inventory List'!D38)</f>
        <v>Dress</v>
      </c>
      <c r="E88" s="77" t="str">
        <f>IF('Inventory List'!E38="","",'Inventory List'!E38)</f>
        <v>Girls</v>
      </c>
      <c r="F88" s="77" t="str">
        <f>IF('Inventory List'!F38="","",'Inventory List'!F38)</f>
        <v>S</v>
      </c>
      <c r="G88" s="77" t="str">
        <f>IF('Inventory List'!G38="","",'Inventory List'!G38)</f>
        <v>Tan</v>
      </c>
      <c r="H88" s="78">
        <f>IF('Inventory List'!J38="","",'Inventory List'!J38)</f>
        <v>7</v>
      </c>
      <c r="I88" s="79">
        <f>IF('Inventory List'!K38="","",'Inventory List'!K38)</f>
        <v>1.5</v>
      </c>
      <c r="J88" s="78">
        <f>IF('Inventory List'!M38="","",'Inventory List'!M38)</f>
        <v>17.5</v>
      </c>
      <c r="K88" s="78">
        <f t="shared" si="1"/>
        <v>10.5</v>
      </c>
      <c r="L88" s="80">
        <f t="shared" si="2"/>
        <v>1.5</v>
      </c>
      <c r="N88" s="81" t="str">
        <f t="shared" si="3"/>
        <v/>
      </c>
      <c r="O88" s="167">
        <f t="shared" si="9"/>
        <v>7</v>
      </c>
      <c r="P88" s="168">
        <f t="shared" si="4"/>
        <v>1.6</v>
      </c>
      <c r="Q88" s="78">
        <f t="shared" si="10"/>
        <v>18.2</v>
      </c>
      <c r="T88" s="80" t="str">
        <f t="shared" si="11"/>
        <v/>
      </c>
      <c r="V88" s="78">
        <f t="shared" si="12"/>
        <v>0</v>
      </c>
      <c r="W88" s="78">
        <f t="shared" si="13"/>
        <v>0.69999999999999929</v>
      </c>
      <c r="X88" s="80">
        <f t="shared" si="14"/>
        <v>0.10000000000000009</v>
      </c>
      <c r="Y88" s="78">
        <f t="shared" si="15"/>
        <v>7</v>
      </c>
      <c r="Z88" s="78">
        <f t="shared" si="16"/>
        <v>18.2</v>
      </c>
      <c r="AA88" s="78">
        <f t="shared" si="17"/>
        <v>11.2</v>
      </c>
      <c r="AB88" s="80">
        <f t="shared" si="18"/>
        <v>1.5999999999999999</v>
      </c>
      <c r="AC88" s="115">
        <v>6</v>
      </c>
      <c r="AD88" s="83">
        <f t="shared" si="5"/>
        <v>42</v>
      </c>
      <c r="AE88" s="83">
        <f t="shared" si="6"/>
        <v>42</v>
      </c>
      <c r="AF88" s="83">
        <f t="shared" si="19"/>
        <v>0</v>
      </c>
      <c r="AG88" s="83">
        <f t="shared" si="7"/>
        <v>105</v>
      </c>
      <c r="AH88" s="83">
        <f t="shared" si="8"/>
        <v>109.19999999999999</v>
      </c>
      <c r="AI88" s="83">
        <f t="shared" si="20"/>
        <v>4.1999999999999886</v>
      </c>
      <c r="AJ88" s="83">
        <f t="shared" si="21"/>
        <v>63</v>
      </c>
      <c r="AK88" s="83">
        <f t="shared" si="21"/>
        <v>67.199999999999989</v>
      </c>
      <c r="AL88" s="83">
        <f t="shared" si="22"/>
        <v>4.1999999999999886</v>
      </c>
      <c r="AM88" s="80">
        <f t="shared" si="23"/>
        <v>1.5</v>
      </c>
      <c r="AN88" s="80">
        <f t="shared" si="24"/>
        <v>1.5999999999999996</v>
      </c>
      <c r="AO88" s="80">
        <f t="shared" si="25"/>
        <v>9.9999999999999645E-2</v>
      </c>
    </row>
    <row r="89" spans="1:41" x14ac:dyDescent="0.25">
      <c r="A89" s="77">
        <f>IF('Inventory List'!A39="","",'Inventory List'!A39)</f>
        <v>130</v>
      </c>
      <c r="B89" s="77" t="str">
        <f>IF('Inventory List'!B39="","",'Inventory List'!B39)</f>
        <v>Clothing</v>
      </c>
      <c r="C89" s="77" t="str">
        <f>IF('Inventory List'!C39="","",'Inventory List'!C39)</f>
        <v>Pant</v>
      </c>
      <c r="D89" s="77" t="str">
        <f>IF('Inventory List'!D39="","",'Inventory List'!D39)</f>
        <v>Dress</v>
      </c>
      <c r="E89" s="77" t="str">
        <f>IF('Inventory List'!E39="","",'Inventory List'!E39)</f>
        <v>Girls</v>
      </c>
      <c r="F89" s="77" t="str">
        <f>IF('Inventory List'!F39="","",'Inventory List'!F39)</f>
        <v>M</v>
      </c>
      <c r="G89" s="77" t="str">
        <f>IF('Inventory List'!G39="","",'Inventory List'!G39)</f>
        <v>Black</v>
      </c>
      <c r="H89" s="78">
        <f>IF('Inventory List'!J39="","",'Inventory List'!J39)</f>
        <v>8.5</v>
      </c>
      <c r="I89" s="79">
        <f>IF('Inventory List'!K39="","",'Inventory List'!K39)</f>
        <v>1.5</v>
      </c>
      <c r="J89" s="78">
        <f>IF('Inventory List'!M39="","",'Inventory List'!M39)</f>
        <v>21.25</v>
      </c>
      <c r="K89" s="78">
        <f t="shared" si="1"/>
        <v>12.75</v>
      </c>
      <c r="L89" s="80">
        <f t="shared" si="2"/>
        <v>1.5</v>
      </c>
      <c r="N89" s="81" t="str">
        <f t="shared" si="3"/>
        <v/>
      </c>
      <c r="O89" s="167">
        <f t="shared" si="9"/>
        <v>8.5</v>
      </c>
      <c r="P89" s="168">
        <f t="shared" si="4"/>
        <v>1.6</v>
      </c>
      <c r="Q89" s="78">
        <f t="shared" si="10"/>
        <v>22.1</v>
      </c>
      <c r="T89" s="80" t="str">
        <f t="shared" si="11"/>
        <v/>
      </c>
      <c r="V89" s="78">
        <f t="shared" si="12"/>
        <v>0</v>
      </c>
      <c r="W89" s="78">
        <f t="shared" si="13"/>
        <v>0.85000000000000142</v>
      </c>
      <c r="X89" s="80">
        <f t="shared" si="14"/>
        <v>0.10000000000000009</v>
      </c>
      <c r="Y89" s="78">
        <f t="shared" si="15"/>
        <v>8.5</v>
      </c>
      <c r="Z89" s="78">
        <f t="shared" si="16"/>
        <v>22.1</v>
      </c>
      <c r="AA89" s="78">
        <f t="shared" si="17"/>
        <v>13.600000000000001</v>
      </c>
      <c r="AB89" s="80">
        <f t="shared" si="18"/>
        <v>1.6</v>
      </c>
      <c r="AC89" s="115">
        <v>6</v>
      </c>
      <c r="AD89" s="83">
        <f t="shared" si="5"/>
        <v>51</v>
      </c>
      <c r="AE89" s="83">
        <f t="shared" si="6"/>
        <v>51</v>
      </c>
      <c r="AF89" s="83">
        <f t="shared" si="19"/>
        <v>0</v>
      </c>
      <c r="AG89" s="83">
        <f t="shared" si="7"/>
        <v>127.5</v>
      </c>
      <c r="AH89" s="83">
        <f t="shared" si="8"/>
        <v>132.60000000000002</v>
      </c>
      <c r="AI89" s="83">
        <f t="shared" si="20"/>
        <v>5.1000000000000227</v>
      </c>
      <c r="AJ89" s="83">
        <f t="shared" si="21"/>
        <v>76.5</v>
      </c>
      <c r="AK89" s="83">
        <f t="shared" si="21"/>
        <v>81.600000000000023</v>
      </c>
      <c r="AL89" s="83">
        <f t="shared" si="22"/>
        <v>5.1000000000000227</v>
      </c>
      <c r="AM89" s="80">
        <f t="shared" si="23"/>
        <v>1.5</v>
      </c>
      <c r="AN89" s="80">
        <f t="shared" si="24"/>
        <v>1.6000000000000005</v>
      </c>
      <c r="AO89" s="80">
        <f t="shared" si="25"/>
        <v>0.10000000000000053</v>
      </c>
    </row>
    <row r="90" spans="1:41" x14ac:dyDescent="0.25">
      <c r="A90" s="77">
        <f>IF('Inventory List'!A40="","",'Inventory List'!A40)</f>
        <v>131</v>
      </c>
      <c r="B90" s="77" t="str">
        <f>IF('Inventory List'!B40="","",'Inventory List'!B40)</f>
        <v>Clothing</v>
      </c>
      <c r="C90" s="77" t="str">
        <f>IF('Inventory List'!C40="","",'Inventory List'!C40)</f>
        <v>Pant</v>
      </c>
      <c r="D90" s="77" t="str">
        <f>IF('Inventory List'!D40="","",'Inventory List'!D40)</f>
        <v>Dress</v>
      </c>
      <c r="E90" s="77" t="str">
        <f>IF('Inventory List'!E40="","",'Inventory List'!E40)</f>
        <v>Girls</v>
      </c>
      <c r="F90" s="77" t="str">
        <f>IF('Inventory List'!F40="","",'Inventory List'!F40)</f>
        <v>M</v>
      </c>
      <c r="G90" s="77" t="str">
        <f>IF('Inventory List'!G40="","",'Inventory List'!G40)</f>
        <v>Brown</v>
      </c>
      <c r="H90" s="78">
        <f>IF('Inventory List'!J40="","",'Inventory List'!J40)</f>
        <v>8.5</v>
      </c>
      <c r="I90" s="79">
        <f>IF('Inventory List'!K40="","",'Inventory List'!K40)</f>
        <v>1.5</v>
      </c>
      <c r="J90" s="78">
        <f>IF('Inventory List'!M40="","",'Inventory List'!M40)</f>
        <v>21.25</v>
      </c>
      <c r="K90" s="78">
        <f t="shared" si="1"/>
        <v>12.75</v>
      </c>
      <c r="L90" s="80">
        <f t="shared" si="2"/>
        <v>1.5</v>
      </c>
      <c r="N90" s="81" t="str">
        <f t="shared" si="3"/>
        <v/>
      </c>
      <c r="O90" s="167">
        <f t="shared" si="9"/>
        <v>8.5</v>
      </c>
      <c r="P90" s="168">
        <f t="shared" si="4"/>
        <v>1.6</v>
      </c>
      <c r="Q90" s="78">
        <f t="shared" si="10"/>
        <v>22.1</v>
      </c>
      <c r="T90" s="80" t="str">
        <f t="shared" si="11"/>
        <v/>
      </c>
      <c r="V90" s="78">
        <f t="shared" si="12"/>
        <v>0</v>
      </c>
      <c r="W90" s="78">
        <f t="shared" si="13"/>
        <v>0.85000000000000142</v>
      </c>
      <c r="X90" s="80">
        <f t="shared" si="14"/>
        <v>0.10000000000000009</v>
      </c>
      <c r="Y90" s="78">
        <f t="shared" si="15"/>
        <v>8.5</v>
      </c>
      <c r="Z90" s="78">
        <f t="shared" si="16"/>
        <v>22.1</v>
      </c>
      <c r="AA90" s="78">
        <f t="shared" si="17"/>
        <v>13.600000000000001</v>
      </c>
      <c r="AB90" s="80">
        <f t="shared" si="18"/>
        <v>1.6</v>
      </c>
      <c r="AC90" s="115">
        <v>6</v>
      </c>
      <c r="AD90" s="83">
        <f t="shared" si="5"/>
        <v>51</v>
      </c>
      <c r="AE90" s="83">
        <f t="shared" si="6"/>
        <v>51</v>
      </c>
      <c r="AF90" s="83">
        <f t="shared" si="19"/>
        <v>0</v>
      </c>
      <c r="AG90" s="83">
        <f t="shared" si="7"/>
        <v>127.5</v>
      </c>
      <c r="AH90" s="83">
        <f t="shared" si="8"/>
        <v>132.60000000000002</v>
      </c>
      <c r="AI90" s="83">
        <f t="shared" si="20"/>
        <v>5.1000000000000227</v>
      </c>
      <c r="AJ90" s="83">
        <f t="shared" si="21"/>
        <v>76.5</v>
      </c>
      <c r="AK90" s="83">
        <f t="shared" si="21"/>
        <v>81.600000000000023</v>
      </c>
      <c r="AL90" s="83">
        <f t="shared" si="22"/>
        <v>5.1000000000000227</v>
      </c>
      <c r="AM90" s="80">
        <f t="shared" si="23"/>
        <v>1.5</v>
      </c>
      <c r="AN90" s="80">
        <f t="shared" si="24"/>
        <v>1.6000000000000005</v>
      </c>
      <c r="AO90" s="80">
        <f t="shared" si="25"/>
        <v>0.10000000000000053</v>
      </c>
    </row>
    <row r="91" spans="1:41" x14ac:dyDescent="0.25">
      <c r="A91" s="77">
        <f>IF('Inventory List'!A41="","",'Inventory List'!A41)</f>
        <v>132</v>
      </c>
      <c r="B91" s="77" t="str">
        <f>IF('Inventory List'!B41="","",'Inventory List'!B41)</f>
        <v>Clothing</v>
      </c>
      <c r="C91" s="77" t="str">
        <f>IF('Inventory List'!C41="","",'Inventory List'!C41)</f>
        <v>Pant</v>
      </c>
      <c r="D91" s="77" t="str">
        <f>IF('Inventory List'!D41="","",'Inventory List'!D41)</f>
        <v>Dress</v>
      </c>
      <c r="E91" s="77" t="str">
        <f>IF('Inventory List'!E41="","",'Inventory List'!E41)</f>
        <v>Girls</v>
      </c>
      <c r="F91" s="77" t="str">
        <f>IF('Inventory List'!F41="","",'Inventory List'!F41)</f>
        <v>M</v>
      </c>
      <c r="G91" s="77" t="str">
        <f>IF('Inventory List'!G41="","",'Inventory List'!G41)</f>
        <v>Tan</v>
      </c>
      <c r="H91" s="78">
        <f>IF('Inventory List'!J41="","",'Inventory List'!J41)</f>
        <v>8.5</v>
      </c>
      <c r="I91" s="79">
        <f>IF('Inventory List'!K41="","",'Inventory List'!K41)</f>
        <v>1.5</v>
      </c>
      <c r="J91" s="78">
        <f>IF('Inventory List'!M41="","",'Inventory List'!M41)</f>
        <v>21.25</v>
      </c>
      <c r="K91" s="78">
        <f t="shared" si="1"/>
        <v>12.75</v>
      </c>
      <c r="L91" s="80">
        <f t="shared" si="2"/>
        <v>1.5</v>
      </c>
      <c r="N91" s="81" t="str">
        <f t="shared" si="3"/>
        <v/>
      </c>
      <c r="O91" s="167">
        <f t="shared" si="9"/>
        <v>8.5</v>
      </c>
      <c r="P91" s="168">
        <f t="shared" ref="P91:P123" si="26">IF($P$53&lt;&gt;"",$P$53,$I91)</f>
        <v>1.6</v>
      </c>
      <c r="Q91" s="78">
        <f t="shared" si="10"/>
        <v>22.1</v>
      </c>
      <c r="T91" s="80" t="str">
        <f t="shared" si="11"/>
        <v/>
      </c>
      <c r="V91" s="78">
        <f t="shared" si="12"/>
        <v>0</v>
      </c>
      <c r="W91" s="78">
        <f t="shared" si="13"/>
        <v>0.85000000000000142</v>
      </c>
      <c r="X91" s="80">
        <f t="shared" si="14"/>
        <v>0.10000000000000009</v>
      </c>
      <c r="Y91" s="78">
        <f t="shared" si="15"/>
        <v>8.5</v>
      </c>
      <c r="Z91" s="78">
        <f t="shared" si="16"/>
        <v>22.1</v>
      </c>
      <c r="AA91" s="78">
        <f t="shared" si="17"/>
        <v>13.600000000000001</v>
      </c>
      <c r="AB91" s="80">
        <f t="shared" si="18"/>
        <v>1.6</v>
      </c>
      <c r="AC91" s="115">
        <v>6</v>
      </c>
      <c r="AD91" s="83">
        <f t="shared" ref="AD91:AD122" si="27">H91*AC91</f>
        <v>51</v>
      </c>
      <c r="AE91" s="83">
        <f t="shared" ref="AE91:AE122" si="28">O91*AC91</f>
        <v>51</v>
      </c>
      <c r="AF91" s="83">
        <f t="shared" si="19"/>
        <v>0</v>
      </c>
      <c r="AG91" s="83">
        <f t="shared" ref="AG91:AG122" si="29">J91*AC91</f>
        <v>127.5</v>
      </c>
      <c r="AH91" s="83">
        <f t="shared" ref="AH91:AH122" si="30">Z91*AC91</f>
        <v>132.60000000000002</v>
      </c>
      <c r="AI91" s="83">
        <f t="shared" si="20"/>
        <v>5.1000000000000227</v>
      </c>
      <c r="AJ91" s="83">
        <f t="shared" si="21"/>
        <v>76.5</v>
      </c>
      <c r="AK91" s="83">
        <f t="shared" si="21"/>
        <v>81.600000000000023</v>
      </c>
      <c r="AL91" s="83">
        <f t="shared" si="22"/>
        <v>5.1000000000000227</v>
      </c>
      <c r="AM91" s="80">
        <f t="shared" si="23"/>
        <v>1.5</v>
      </c>
      <c r="AN91" s="80">
        <f t="shared" si="24"/>
        <v>1.6000000000000005</v>
      </c>
      <c r="AO91" s="80">
        <f t="shared" si="25"/>
        <v>0.10000000000000053</v>
      </c>
    </row>
    <row r="92" spans="1:41" x14ac:dyDescent="0.25">
      <c r="A92" s="77">
        <f>IF('Inventory List'!A42="","",'Inventory List'!A42)</f>
        <v>133</v>
      </c>
      <c r="B92" s="77" t="str">
        <f>IF('Inventory List'!B42="","",'Inventory List'!B42)</f>
        <v>Clothing</v>
      </c>
      <c r="C92" s="77" t="str">
        <f>IF('Inventory List'!C42="","",'Inventory List'!C42)</f>
        <v>Pant</v>
      </c>
      <c r="D92" s="77" t="str">
        <f>IF('Inventory List'!D42="","",'Inventory List'!D42)</f>
        <v>Dress</v>
      </c>
      <c r="E92" s="77" t="str">
        <f>IF('Inventory List'!E42="","",'Inventory List'!E42)</f>
        <v>Girls</v>
      </c>
      <c r="F92" s="77" t="str">
        <f>IF('Inventory List'!F42="","",'Inventory List'!F42)</f>
        <v>L</v>
      </c>
      <c r="G92" s="77" t="str">
        <f>IF('Inventory List'!G42="","",'Inventory List'!G42)</f>
        <v>Black</v>
      </c>
      <c r="H92" s="78">
        <f>IF('Inventory List'!J42="","",'Inventory List'!J42)</f>
        <v>10</v>
      </c>
      <c r="I92" s="79">
        <f>IF('Inventory List'!K42="","",'Inventory List'!K42)</f>
        <v>1.5</v>
      </c>
      <c r="J92" s="78">
        <f>IF('Inventory List'!M42="","",'Inventory List'!M42)</f>
        <v>25</v>
      </c>
      <c r="K92" s="78">
        <f t="shared" si="1"/>
        <v>15</v>
      </c>
      <c r="L92" s="80">
        <f t="shared" si="2"/>
        <v>1.5</v>
      </c>
      <c r="N92" s="81" t="str">
        <f t="shared" si="3"/>
        <v/>
      </c>
      <c r="O92" s="167">
        <f t="shared" si="9"/>
        <v>10</v>
      </c>
      <c r="P92" s="168">
        <f t="shared" si="26"/>
        <v>1.6</v>
      </c>
      <c r="Q92" s="78">
        <f t="shared" si="10"/>
        <v>26</v>
      </c>
      <c r="T92" s="80" t="str">
        <f t="shared" si="11"/>
        <v/>
      </c>
      <c r="V92" s="78">
        <f t="shared" si="12"/>
        <v>0</v>
      </c>
      <c r="W92" s="78">
        <f t="shared" si="13"/>
        <v>1</v>
      </c>
      <c r="X92" s="80">
        <f t="shared" si="14"/>
        <v>0.10000000000000009</v>
      </c>
      <c r="Y92" s="78">
        <f t="shared" si="15"/>
        <v>10</v>
      </c>
      <c r="Z92" s="78">
        <f t="shared" si="16"/>
        <v>26</v>
      </c>
      <c r="AA92" s="78">
        <f t="shared" si="17"/>
        <v>16</v>
      </c>
      <c r="AB92" s="80">
        <f t="shared" si="18"/>
        <v>1.6</v>
      </c>
      <c r="AC92" s="115">
        <v>6</v>
      </c>
      <c r="AD92" s="83">
        <f t="shared" si="27"/>
        <v>60</v>
      </c>
      <c r="AE92" s="83">
        <f t="shared" si="28"/>
        <v>60</v>
      </c>
      <c r="AF92" s="83">
        <f t="shared" si="19"/>
        <v>0</v>
      </c>
      <c r="AG92" s="83">
        <f t="shared" si="29"/>
        <v>150</v>
      </c>
      <c r="AH92" s="83">
        <f t="shared" si="30"/>
        <v>156</v>
      </c>
      <c r="AI92" s="83">
        <f t="shared" si="20"/>
        <v>6</v>
      </c>
      <c r="AJ92" s="83">
        <f t="shared" si="21"/>
        <v>90</v>
      </c>
      <c r="AK92" s="83">
        <f t="shared" si="21"/>
        <v>96</v>
      </c>
      <c r="AL92" s="83">
        <f t="shared" si="22"/>
        <v>6</v>
      </c>
      <c r="AM92" s="80">
        <f t="shared" si="23"/>
        <v>1.5</v>
      </c>
      <c r="AN92" s="80">
        <f t="shared" si="24"/>
        <v>1.6</v>
      </c>
      <c r="AO92" s="80">
        <f t="shared" si="25"/>
        <v>0.10000000000000009</v>
      </c>
    </row>
    <row r="93" spans="1:41" x14ac:dyDescent="0.25">
      <c r="A93" s="77">
        <f>IF('Inventory List'!A43="","",'Inventory List'!A43)</f>
        <v>134</v>
      </c>
      <c r="B93" s="77" t="str">
        <f>IF('Inventory List'!B43="","",'Inventory List'!B43)</f>
        <v>Clothing</v>
      </c>
      <c r="C93" s="77" t="str">
        <f>IF('Inventory List'!C43="","",'Inventory List'!C43)</f>
        <v>Pant</v>
      </c>
      <c r="D93" s="77" t="str">
        <f>IF('Inventory List'!D43="","",'Inventory List'!D43)</f>
        <v>Dress</v>
      </c>
      <c r="E93" s="77" t="str">
        <f>IF('Inventory List'!E43="","",'Inventory List'!E43)</f>
        <v>Girls</v>
      </c>
      <c r="F93" s="77" t="str">
        <f>IF('Inventory List'!F43="","",'Inventory List'!F43)</f>
        <v>L</v>
      </c>
      <c r="G93" s="77" t="str">
        <f>IF('Inventory List'!G43="","",'Inventory List'!G43)</f>
        <v>Brown</v>
      </c>
      <c r="H93" s="78">
        <f>IF('Inventory List'!J43="","",'Inventory List'!J43)</f>
        <v>10</v>
      </c>
      <c r="I93" s="79">
        <f>IF('Inventory List'!K43="","",'Inventory List'!K43)</f>
        <v>1.5</v>
      </c>
      <c r="J93" s="78">
        <f>IF('Inventory List'!M43="","",'Inventory List'!M43)</f>
        <v>25</v>
      </c>
      <c r="K93" s="78">
        <f t="shared" si="1"/>
        <v>15</v>
      </c>
      <c r="L93" s="80">
        <f t="shared" si="2"/>
        <v>1.5</v>
      </c>
      <c r="N93" s="81" t="str">
        <f t="shared" si="3"/>
        <v/>
      </c>
      <c r="O93" s="167">
        <f t="shared" si="9"/>
        <v>10</v>
      </c>
      <c r="P93" s="168">
        <f t="shared" si="26"/>
        <v>1.6</v>
      </c>
      <c r="Q93" s="78">
        <f t="shared" si="10"/>
        <v>26</v>
      </c>
      <c r="T93" s="80" t="str">
        <f t="shared" si="11"/>
        <v/>
      </c>
      <c r="V93" s="78">
        <f t="shared" si="12"/>
        <v>0</v>
      </c>
      <c r="W93" s="78">
        <f t="shared" si="13"/>
        <v>1</v>
      </c>
      <c r="X93" s="80">
        <f t="shared" si="14"/>
        <v>0.10000000000000009</v>
      </c>
      <c r="Y93" s="78">
        <f t="shared" si="15"/>
        <v>10</v>
      </c>
      <c r="Z93" s="78">
        <f t="shared" si="16"/>
        <v>26</v>
      </c>
      <c r="AA93" s="78">
        <f t="shared" si="17"/>
        <v>16</v>
      </c>
      <c r="AB93" s="80">
        <f t="shared" si="18"/>
        <v>1.6</v>
      </c>
      <c r="AC93" s="115">
        <v>6</v>
      </c>
      <c r="AD93" s="83">
        <f t="shared" si="27"/>
        <v>60</v>
      </c>
      <c r="AE93" s="83">
        <f t="shared" si="28"/>
        <v>60</v>
      </c>
      <c r="AF93" s="83">
        <f t="shared" si="19"/>
        <v>0</v>
      </c>
      <c r="AG93" s="83">
        <f t="shared" si="29"/>
        <v>150</v>
      </c>
      <c r="AH93" s="83">
        <f t="shared" si="30"/>
        <v>156</v>
      </c>
      <c r="AI93" s="83">
        <f t="shared" si="20"/>
        <v>6</v>
      </c>
      <c r="AJ93" s="83">
        <f t="shared" si="21"/>
        <v>90</v>
      </c>
      <c r="AK93" s="83">
        <f t="shared" si="21"/>
        <v>96</v>
      </c>
      <c r="AL93" s="83">
        <f t="shared" si="22"/>
        <v>6</v>
      </c>
      <c r="AM93" s="80">
        <f t="shared" si="23"/>
        <v>1.5</v>
      </c>
      <c r="AN93" s="80">
        <f t="shared" si="24"/>
        <v>1.6</v>
      </c>
      <c r="AO93" s="80">
        <f t="shared" si="25"/>
        <v>0.10000000000000009</v>
      </c>
    </row>
    <row r="94" spans="1:41" x14ac:dyDescent="0.25">
      <c r="A94" s="77">
        <f>IF('Inventory List'!A44="","",'Inventory List'!A44)</f>
        <v>135</v>
      </c>
      <c r="B94" s="77" t="str">
        <f>IF('Inventory List'!B44="","",'Inventory List'!B44)</f>
        <v>Clothing</v>
      </c>
      <c r="C94" s="77" t="str">
        <f>IF('Inventory List'!C44="","",'Inventory List'!C44)</f>
        <v>Pant</v>
      </c>
      <c r="D94" s="77" t="str">
        <f>IF('Inventory List'!D44="","",'Inventory List'!D44)</f>
        <v>Dress</v>
      </c>
      <c r="E94" s="77" t="str">
        <f>IF('Inventory List'!E44="","",'Inventory List'!E44)</f>
        <v>Girls</v>
      </c>
      <c r="F94" s="77" t="str">
        <f>IF('Inventory List'!F44="","",'Inventory List'!F44)</f>
        <v>L</v>
      </c>
      <c r="G94" s="77" t="str">
        <f>IF('Inventory List'!G44="","",'Inventory List'!G44)</f>
        <v>Tan</v>
      </c>
      <c r="H94" s="78">
        <f>IF('Inventory List'!J44="","",'Inventory List'!J44)</f>
        <v>10</v>
      </c>
      <c r="I94" s="79">
        <f>IF('Inventory List'!K44="","",'Inventory List'!K44)</f>
        <v>1.5</v>
      </c>
      <c r="J94" s="78">
        <f>IF('Inventory List'!M44="","",'Inventory List'!M44)</f>
        <v>25</v>
      </c>
      <c r="K94" s="78">
        <f t="shared" si="1"/>
        <v>15</v>
      </c>
      <c r="L94" s="80">
        <f t="shared" si="2"/>
        <v>1.5</v>
      </c>
      <c r="N94" s="81" t="str">
        <f t="shared" si="3"/>
        <v/>
      </c>
      <c r="O94" s="167">
        <f t="shared" si="9"/>
        <v>10</v>
      </c>
      <c r="P94" s="168">
        <f t="shared" si="26"/>
        <v>1.6</v>
      </c>
      <c r="Q94" s="78">
        <f t="shared" si="10"/>
        <v>26</v>
      </c>
      <c r="T94" s="80" t="str">
        <f t="shared" si="11"/>
        <v/>
      </c>
      <c r="V94" s="78">
        <f t="shared" si="12"/>
        <v>0</v>
      </c>
      <c r="W94" s="78">
        <f t="shared" si="13"/>
        <v>1</v>
      </c>
      <c r="X94" s="80">
        <f t="shared" si="14"/>
        <v>0.10000000000000009</v>
      </c>
      <c r="Y94" s="78">
        <f t="shared" si="15"/>
        <v>10</v>
      </c>
      <c r="Z94" s="78">
        <f t="shared" si="16"/>
        <v>26</v>
      </c>
      <c r="AA94" s="78">
        <f t="shared" si="17"/>
        <v>16</v>
      </c>
      <c r="AB94" s="80">
        <f t="shared" si="18"/>
        <v>1.6</v>
      </c>
      <c r="AC94" s="115">
        <v>6</v>
      </c>
      <c r="AD94" s="83">
        <f t="shared" si="27"/>
        <v>60</v>
      </c>
      <c r="AE94" s="83">
        <f t="shared" si="28"/>
        <v>60</v>
      </c>
      <c r="AF94" s="83">
        <f t="shared" si="19"/>
        <v>0</v>
      </c>
      <c r="AG94" s="83">
        <f t="shared" si="29"/>
        <v>150</v>
      </c>
      <c r="AH94" s="83">
        <f t="shared" si="30"/>
        <v>156</v>
      </c>
      <c r="AI94" s="83">
        <f t="shared" si="20"/>
        <v>6</v>
      </c>
      <c r="AJ94" s="83">
        <f t="shared" si="21"/>
        <v>90</v>
      </c>
      <c r="AK94" s="83">
        <f t="shared" si="21"/>
        <v>96</v>
      </c>
      <c r="AL94" s="83">
        <f t="shared" si="22"/>
        <v>6</v>
      </c>
      <c r="AM94" s="80">
        <f t="shared" si="23"/>
        <v>1.5</v>
      </c>
      <c r="AN94" s="80">
        <f t="shared" si="24"/>
        <v>1.6</v>
      </c>
      <c r="AO94" s="80">
        <f t="shared" si="25"/>
        <v>0.10000000000000009</v>
      </c>
    </row>
    <row r="95" spans="1:41" x14ac:dyDescent="0.25">
      <c r="A95" s="77">
        <f>IF('Inventory List'!A45="","",'Inventory List'!A45)</f>
        <v>136</v>
      </c>
      <c r="B95" s="77" t="str">
        <f>IF('Inventory List'!B45="","",'Inventory List'!B45)</f>
        <v>Clothing</v>
      </c>
      <c r="C95" s="77" t="str">
        <f>IF('Inventory List'!C45="","",'Inventory List'!C45)</f>
        <v>Pant</v>
      </c>
      <c r="D95" s="77" t="str">
        <f>IF('Inventory List'!D45="","",'Inventory List'!D45)</f>
        <v>Casual</v>
      </c>
      <c r="E95" s="77" t="str">
        <f>IF('Inventory List'!E45="","",'Inventory List'!E45)</f>
        <v>Mens</v>
      </c>
      <c r="F95" s="77" t="str">
        <f>IF('Inventory List'!F45="","",'Inventory List'!F45)</f>
        <v>S</v>
      </c>
      <c r="G95" s="77" t="str">
        <f>IF('Inventory List'!G45="","",'Inventory List'!G45)</f>
        <v>Green</v>
      </c>
      <c r="H95" s="78">
        <f>IF('Inventory List'!J45="","",'Inventory List'!J45)</f>
        <v>17.5</v>
      </c>
      <c r="I95" s="79">
        <f>IF('Inventory List'!K45="","",'Inventory List'!K45)</f>
        <v>1.5</v>
      </c>
      <c r="J95" s="78">
        <f>IF('Inventory List'!M45="","",'Inventory List'!M45)</f>
        <v>43.75</v>
      </c>
      <c r="K95" s="78">
        <f t="shared" si="1"/>
        <v>26.25</v>
      </c>
      <c r="L95" s="80">
        <f t="shared" si="2"/>
        <v>1.5</v>
      </c>
      <c r="N95" s="81" t="str">
        <f t="shared" si="3"/>
        <v/>
      </c>
      <c r="O95" s="167">
        <f t="shared" si="9"/>
        <v>17.5</v>
      </c>
      <c r="P95" s="168">
        <f t="shared" si="26"/>
        <v>1.6</v>
      </c>
      <c r="Q95" s="78">
        <f t="shared" si="10"/>
        <v>45.5</v>
      </c>
      <c r="T95" s="80" t="str">
        <f t="shared" si="11"/>
        <v/>
      </c>
      <c r="V95" s="78">
        <f t="shared" si="12"/>
        <v>0</v>
      </c>
      <c r="W95" s="78">
        <f t="shared" si="13"/>
        <v>1.75</v>
      </c>
      <c r="X95" s="80">
        <f t="shared" si="14"/>
        <v>0.10000000000000009</v>
      </c>
      <c r="Y95" s="78">
        <f t="shared" si="15"/>
        <v>17.5</v>
      </c>
      <c r="Z95" s="78">
        <f t="shared" si="16"/>
        <v>45.5</v>
      </c>
      <c r="AA95" s="78">
        <f t="shared" si="17"/>
        <v>28</v>
      </c>
      <c r="AB95" s="80">
        <f t="shared" si="18"/>
        <v>1.6</v>
      </c>
      <c r="AC95" s="115">
        <v>6</v>
      </c>
      <c r="AD95" s="83">
        <f t="shared" si="27"/>
        <v>105</v>
      </c>
      <c r="AE95" s="83">
        <f t="shared" si="28"/>
        <v>105</v>
      </c>
      <c r="AF95" s="83">
        <f t="shared" si="19"/>
        <v>0</v>
      </c>
      <c r="AG95" s="83">
        <f t="shared" si="29"/>
        <v>262.5</v>
      </c>
      <c r="AH95" s="83">
        <f t="shared" si="30"/>
        <v>273</v>
      </c>
      <c r="AI95" s="83">
        <f t="shared" si="20"/>
        <v>10.5</v>
      </c>
      <c r="AJ95" s="83">
        <f t="shared" si="21"/>
        <v>157.5</v>
      </c>
      <c r="AK95" s="83">
        <f t="shared" si="21"/>
        <v>168</v>
      </c>
      <c r="AL95" s="83">
        <f t="shared" si="22"/>
        <v>10.5</v>
      </c>
      <c r="AM95" s="80">
        <f t="shared" si="23"/>
        <v>1.5</v>
      </c>
      <c r="AN95" s="80">
        <f t="shared" si="24"/>
        <v>1.6</v>
      </c>
      <c r="AO95" s="80">
        <f t="shared" si="25"/>
        <v>0.10000000000000009</v>
      </c>
    </row>
    <row r="96" spans="1:41" x14ac:dyDescent="0.25">
      <c r="A96" s="77">
        <f>IF('Inventory List'!A46="","",'Inventory List'!A46)</f>
        <v>137</v>
      </c>
      <c r="B96" s="77" t="str">
        <f>IF('Inventory List'!B46="","",'Inventory List'!B46)</f>
        <v>Clothing</v>
      </c>
      <c r="C96" s="77" t="str">
        <f>IF('Inventory List'!C46="","",'Inventory List'!C46)</f>
        <v>Pant</v>
      </c>
      <c r="D96" s="77" t="str">
        <f>IF('Inventory List'!D46="","",'Inventory List'!D46)</f>
        <v>Casual</v>
      </c>
      <c r="E96" s="77" t="str">
        <f>IF('Inventory List'!E46="","",'Inventory List'!E46)</f>
        <v>Mens</v>
      </c>
      <c r="F96" s="77" t="str">
        <f>IF('Inventory List'!F46="","",'Inventory List'!F46)</f>
        <v>S</v>
      </c>
      <c r="G96" s="77" t="str">
        <f>IF('Inventory List'!G46="","",'Inventory List'!G46)</f>
        <v>Blue</v>
      </c>
      <c r="H96" s="78">
        <f>IF('Inventory List'!J46="","",'Inventory List'!J46)</f>
        <v>17.5</v>
      </c>
      <c r="I96" s="79">
        <f>IF('Inventory List'!K46="","",'Inventory List'!K46)</f>
        <v>1.5</v>
      </c>
      <c r="J96" s="78">
        <f>IF('Inventory List'!M46="","",'Inventory List'!M46)</f>
        <v>43.75</v>
      </c>
      <c r="K96" s="78">
        <f t="shared" si="1"/>
        <v>26.25</v>
      </c>
      <c r="L96" s="80">
        <f t="shared" si="2"/>
        <v>1.5</v>
      </c>
      <c r="N96" s="81" t="str">
        <f t="shared" si="3"/>
        <v/>
      </c>
      <c r="O96" s="167">
        <f t="shared" si="9"/>
        <v>17.5</v>
      </c>
      <c r="P96" s="168">
        <f t="shared" si="26"/>
        <v>1.6</v>
      </c>
      <c r="Q96" s="78">
        <f t="shared" si="10"/>
        <v>45.5</v>
      </c>
      <c r="T96" s="80" t="str">
        <f t="shared" si="11"/>
        <v/>
      </c>
      <c r="V96" s="78">
        <f t="shared" si="12"/>
        <v>0</v>
      </c>
      <c r="W96" s="78">
        <f t="shared" si="13"/>
        <v>1.75</v>
      </c>
      <c r="X96" s="80">
        <f t="shared" si="14"/>
        <v>0.10000000000000009</v>
      </c>
      <c r="Y96" s="78">
        <f t="shared" si="15"/>
        <v>17.5</v>
      </c>
      <c r="Z96" s="78">
        <f t="shared" si="16"/>
        <v>45.5</v>
      </c>
      <c r="AA96" s="78">
        <f t="shared" si="17"/>
        <v>28</v>
      </c>
      <c r="AB96" s="80">
        <f t="shared" si="18"/>
        <v>1.6</v>
      </c>
      <c r="AC96" s="115">
        <v>6</v>
      </c>
      <c r="AD96" s="83">
        <f t="shared" si="27"/>
        <v>105</v>
      </c>
      <c r="AE96" s="83">
        <f t="shared" si="28"/>
        <v>105</v>
      </c>
      <c r="AF96" s="83">
        <f t="shared" si="19"/>
        <v>0</v>
      </c>
      <c r="AG96" s="83">
        <f t="shared" si="29"/>
        <v>262.5</v>
      </c>
      <c r="AH96" s="83">
        <f t="shared" si="30"/>
        <v>273</v>
      </c>
      <c r="AI96" s="83">
        <f t="shared" si="20"/>
        <v>10.5</v>
      </c>
      <c r="AJ96" s="83">
        <f t="shared" si="21"/>
        <v>157.5</v>
      </c>
      <c r="AK96" s="83">
        <f t="shared" si="21"/>
        <v>168</v>
      </c>
      <c r="AL96" s="83">
        <f t="shared" si="22"/>
        <v>10.5</v>
      </c>
      <c r="AM96" s="80">
        <f t="shared" si="23"/>
        <v>1.5</v>
      </c>
      <c r="AN96" s="80">
        <f t="shared" si="24"/>
        <v>1.6</v>
      </c>
      <c r="AO96" s="80">
        <f t="shared" si="25"/>
        <v>0.10000000000000009</v>
      </c>
    </row>
    <row r="97" spans="1:41" x14ac:dyDescent="0.25">
      <c r="A97" s="77">
        <f>IF('Inventory List'!A47="","",'Inventory List'!A47)</f>
        <v>138</v>
      </c>
      <c r="B97" s="77" t="str">
        <f>IF('Inventory List'!B47="","",'Inventory List'!B47)</f>
        <v>Clothing</v>
      </c>
      <c r="C97" s="77" t="str">
        <f>IF('Inventory List'!C47="","",'Inventory List'!C47)</f>
        <v>Pant</v>
      </c>
      <c r="D97" s="77" t="str">
        <f>IF('Inventory List'!D47="","",'Inventory List'!D47)</f>
        <v>Casual</v>
      </c>
      <c r="E97" s="77" t="str">
        <f>IF('Inventory List'!E47="","",'Inventory List'!E47)</f>
        <v>Mens</v>
      </c>
      <c r="F97" s="77" t="str">
        <f>IF('Inventory List'!F47="","",'Inventory List'!F47)</f>
        <v>S</v>
      </c>
      <c r="G97" s="77" t="str">
        <f>IF('Inventory List'!G47="","",'Inventory List'!G47)</f>
        <v>White</v>
      </c>
      <c r="H97" s="78">
        <f>IF('Inventory List'!J47="","",'Inventory List'!J47)</f>
        <v>17.5</v>
      </c>
      <c r="I97" s="79">
        <f>IF('Inventory List'!K47="","",'Inventory List'!K47)</f>
        <v>1.5</v>
      </c>
      <c r="J97" s="78">
        <f>IF('Inventory List'!M47="","",'Inventory List'!M47)</f>
        <v>43.75</v>
      </c>
      <c r="K97" s="78">
        <f t="shared" si="1"/>
        <v>26.25</v>
      </c>
      <c r="L97" s="80">
        <f t="shared" si="2"/>
        <v>1.5</v>
      </c>
      <c r="N97" s="81" t="str">
        <f t="shared" si="3"/>
        <v/>
      </c>
      <c r="O97" s="167">
        <f t="shared" si="9"/>
        <v>17.5</v>
      </c>
      <c r="P97" s="168">
        <f t="shared" si="26"/>
        <v>1.6</v>
      </c>
      <c r="Q97" s="78">
        <f t="shared" si="10"/>
        <v>45.5</v>
      </c>
      <c r="T97" s="80" t="str">
        <f t="shared" si="11"/>
        <v/>
      </c>
      <c r="V97" s="78">
        <f t="shared" si="12"/>
        <v>0</v>
      </c>
      <c r="W97" s="78">
        <f t="shared" si="13"/>
        <v>1.75</v>
      </c>
      <c r="X97" s="80">
        <f t="shared" si="14"/>
        <v>0.10000000000000009</v>
      </c>
      <c r="Y97" s="78">
        <f t="shared" si="15"/>
        <v>17.5</v>
      </c>
      <c r="Z97" s="78">
        <f t="shared" si="16"/>
        <v>45.5</v>
      </c>
      <c r="AA97" s="78">
        <f t="shared" si="17"/>
        <v>28</v>
      </c>
      <c r="AB97" s="80">
        <f t="shared" si="18"/>
        <v>1.6</v>
      </c>
      <c r="AC97" s="115">
        <v>6</v>
      </c>
      <c r="AD97" s="83">
        <f t="shared" si="27"/>
        <v>105</v>
      </c>
      <c r="AE97" s="83">
        <f t="shared" si="28"/>
        <v>105</v>
      </c>
      <c r="AF97" s="83">
        <f t="shared" si="19"/>
        <v>0</v>
      </c>
      <c r="AG97" s="83">
        <f t="shared" si="29"/>
        <v>262.5</v>
      </c>
      <c r="AH97" s="83">
        <f t="shared" si="30"/>
        <v>273</v>
      </c>
      <c r="AI97" s="83">
        <f t="shared" si="20"/>
        <v>10.5</v>
      </c>
      <c r="AJ97" s="83">
        <f t="shared" si="21"/>
        <v>157.5</v>
      </c>
      <c r="AK97" s="83">
        <f t="shared" si="21"/>
        <v>168</v>
      </c>
      <c r="AL97" s="83">
        <f t="shared" si="22"/>
        <v>10.5</v>
      </c>
      <c r="AM97" s="80">
        <f t="shared" si="23"/>
        <v>1.5</v>
      </c>
      <c r="AN97" s="80">
        <f t="shared" si="24"/>
        <v>1.6</v>
      </c>
      <c r="AO97" s="80">
        <f t="shared" si="25"/>
        <v>0.10000000000000009</v>
      </c>
    </row>
    <row r="98" spans="1:41" x14ac:dyDescent="0.25">
      <c r="A98" s="77">
        <f>IF('Inventory List'!A48="","",'Inventory List'!A48)</f>
        <v>139</v>
      </c>
      <c r="B98" s="77" t="str">
        <f>IF('Inventory List'!B48="","",'Inventory List'!B48)</f>
        <v>Clothing</v>
      </c>
      <c r="C98" s="77" t="str">
        <f>IF('Inventory List'!C48="","",'Inventory List'!C48)</f>
        <v>Pant</v>
      </c>
      <c r="D98" s="77" t="str">
        <f>IF('Inventory List'!D48="","",'Inventory List'!D48)</f>
        <v>Casual</v>
      </c>
      <c r="E98" s="77" t="str">
        <f>IF('Inventory List'!E48="","",'Inventory List'!E48)</f>
        <v>Mens</v>
      </c>
      <c r="F98" s="77" t="str">
        <f>IF('Inventory List'!F48="","",'Inventory List'!F48)</f>
        <v>M</v>
      </c>
      <c r="G98" s="77" t="str">
        <f>IF('Inventory List'!G48="","",'Inventory List'!G48)</f>
        <v>Green</v>
      </c>
      <c r="H98" s="78">
        <f>IF('Inventory List'!J48="","",'Inventory List'!J48)</f>
        <v>22</v>
      </c>
      <c r="I98" s="79">
        <f>IF('Inventory List'!K48="","",'Inventory List'!K48)</f>
        <v>1.5</v>
      </c>
      <c r="J98" s="78">
        <f>IF('Inventory List'!M48="","",'Inventory List'!M48)</f>
        <v>55</v>
      </c>
      <c r="K98" s="78">
        <f t="shared" si="1"/>
        <v>33</v>
      </c>
      <c r="L98" s="80">
        <f t="shared" si="2"/>
        <v>1.5</v>
      </c>
      <c r="N98" s="81" t="str">
        <f t="shared" si="3"/>
        <v/>
      </c>
      <c r="O98" s="167">
        <f t="shared" si="9"/>
        <v>22</v>
      </c>
      <c r="P98" s="168">
        <f t="shared" si="26"/>
        <v>1.6</v>
      </c>
      <c r="Q98" s="78">
        <f t="shared" si="10"/>
        <v>57.2</v>
      </c>
      <c r="T98" s="80" t="str">
        <f t="shared" si="11"/>
        <v/>
      </c>
      <c r="V98" s="78">
        <f t="shared" si="12"/>
        <v>0</v>
      </c>
      <c r="W98" s="78">
        <f t="shared" si="13"/>
        <v>2.2000000000000028</v>
      </c>
      <c r="X98" s="80">
        <f t="shared" si="14"/>
        <v>0.10000000000000009</v>
      </c>
      <c r="Y98" s="78">
        <f t="shared" si="15"/>
        <v>22</v>
      </c>
      <c r="Z98" s="78">
        <f t="shared" si="16"/>
        <v>57.2</v>
      </c>
      <c r="AA98" s="78">
        <f t="shared" si="17"/>
        <v>35.200000000000003</v>
      </c>
      <c r="AB98" s="80">
        <f t="shared" si="18"/>
        <v>1.6</v>
      </c>
      <c r="AC98" s="115">
        <v>6</v>
      </c>
      <c r="AD98" s="83">
        <f t="shared" si="27"/>
        <v>132</v>
      </c>
      <c r="AE98" s="83">
        <f t="shared" si="28"/>
        <v>132</v>
      </c>
      <c r="AF98" s="83">
        <f t="shared" si="19"/>
        <v>0</v>
      </c>
      <c r="AG98" s="83">
        <f t="shared" si="29"/>
        <v>330</v>
      </c>
      <c r="AH98" s="83">
        <f t="shared" si="30"/>
        <v>343.20000000000005</v>
      </c>
      <c r="AI98" s="83">
        <f t="shared" si="20"/>
        <v>13.200000000000045</v>
      </c>
      <c r="AJ98" s="83">
        <f t="shared" si="21"/>
        <v>198</v>
      </c>
      <c r="AK98" s="83">
        <f t="shared" si="21"/>
        <v>211.20000000000005</v>
      </c>
      <c r="AL98" s="83">
        <f t="shared" si="22"/>
        <v>13.200000000000045</v>
      </c>
      <c r="AM98" s="80">
        <f t="shared" si="23"/>
        <v>1.5</v>
      </c>
      <c r="AN98" s="80">
        <f t="shared" si="24"/>
        <v>1.6000000000000003</v>
      </c>
      <c r="AO98" s="80">
        <f t="shared" si="25"/>
        <v>0.10000000000000031</v>
      </c>
    </row>
    <row r="99" spans="1:41" x14ac:dyDescent="0.25">
      <c r="A99" s="77">
        <f>IF('Inventory List'!A49="","",'Inventory List'!A49)</f>
        <v>140</v>
      </c>
      <c r="B99" s="77" t="str">
        <f>IF('Inventory List'!B49="","",'Inventory List'!B49)</f>
        <v>Clothing</v>
      </c>
      <c r="C99" s="77" t="str">
        <f>IF('Inventory List'!C49="","",'Inventory List'!C49)</f>
        <v>Pant</v>
      </c>
      <c r="D99" s="77" t="str">
        <f>IF('Inventory List'!D49="","",'Inventory List'!D49)</f>
        <v>Casual</v>
      </c>
      <c r="E99" s="77" t="str">
        <f>IF('Inventory List'!E49="","",'Inventory List'!E49)</f>
        <v>Mens</v>
      </c>
      <c r="F99" s="77" t="str">
        <f>IF('Inventory List'!F49="","",'Inventory List'!F49)</f>
        <v>M</v>
      </c>
      <c r="G99" s="77" t="str">
        <f>IF('Inventory List'!G49="","",'Inventory List'!G49)</f>
        <v>Blue</v>
      </c>
      <c r="H99" s="78">
        <f>IF('Inventory List'!J49="","",'Inventory List'!J49)</f>
        <v>22</v>
      </c>
      <c r="I99" s="79">
        <f>IF('Inventory List'!K49="","",'Inventory List'!K49)</f>
        <v>1.5</v>
      </c>
      <c r="J99" s="78">
        <f>IF('Inventory List'!M49="","",'Inventory List'!M49)</f>
        <v>55</v>
      </c>
      <c r="K99" s="78">
        <f t="shared" si="1"/>
        <v>33</v>
      </c>
      <c r="L99" s="80">
        <f t="shared" si="2"/>
        <v>1.5</v>
      </c>
      <c r="N99" s="81" t="str">
        <f t="shared" si="3"/>
        <v/>
      </c>
      <c r="O99" s="167">
        <f t="shared" si="9"/>
        <v>22</v>
      </c>
      <c r="P99" s="168">
        <f t="shared" si="26"/>
        <v>1.6</v>
      </c>
      <c r="Q99" s="78">
        <f t="shared" si="10"/>
        <v>57.2</v>
      </c>
      <c r="T99" s="80" t="str">
        <f t="shared" si="11"/>
        <v/>
      </c>
      <c r="V99" s="78">
        <f t="shared" si="12"/>
        <v>0</v>
      </c>
      <c r="W99" s="78">
        <f t="shared" si="13"/>
        <v>2.2000000000000028</v>
      </c>
      <c r="X99" s="80">
        <f t="shared" si="14"/>
        <v>0.10000000000000009</v>
      </c>
      <c r="Y99" s="78">
        <f t="shared" si="15"/>
        <v>22</v>
      </c>
      <c r="Z99" s="78">
        <f t="shared" si="16"/>
        <v>57.2</v>
      </c>
      <c r="AA99" s="78">
        <f t="shared" si="17"/>
        <v>35.200000000000003</v>
      </c>
      <c r="AB99" s="80">
        <f t="shared" si="18"/>
        <v>1.6</v>
      </c>
      <c r="AC99" s="115">
        <v>6</v>
      </c>
      <c r="AD99" s="83">
        <f t="shared" si="27"/>
        <v>132</v>
      </c>
      <c r="AE99" s="83">
        <f t="shared" si="28"/>
        <v>132</v>
      </c>
      <c r="AF99" s="83">
        <f t="shared" si="19"/>
        <v>0</v>
      </c>
      <c r="AG99" s="83">
        <f t="shared" si="29"/>
        <v>330</v>
      </c>
      <c r="AH99" s="83">
        <f t="shared" si="30"/>
        <v>343.20000000000005</v>
      </c>
      <c r="AI99" s="83">
        <f t="shared" si="20"/>
        <v>13.200000000000045</v>
      </c>
      <c r="AJ99" s="83">
        <f t="shared" si="21"/>
        <v>198</v>
      </c>
      <c r="AK99" s="83">
        <f t="shared" si="21"/>
        <v>211.20000000000005</v>
      </c>
      <c r="AL99" s="83">
        <f t="shared" si="22"/>
        <v>13.200000000000045</v>
      </c>
      <c r="AM99" s="80">
        <f t="shared" si="23"/>
        <v>1.5</v>
      </c>
      <c r="AN99" s="80">
        <f t="shared" si="24"/>
        <v>1.6000000000000003</v>
      </c>
      <c r="AO99" s="80">
        <f t="shared" si="25"/>
        <v>0.10000000000000031</v>
      </c>
    </row>
    <row r="100" spans="1:41" x14ac:dyDescent="0.25">
      <c r="A100" s="77">
        <f>IF('Inventory List'!A50="","",'Inventory List'!A50)</f>
        <v>141</v>
      </c>
      <c r="B100" s="77" t="str">
        <f>IF('Inventory List'!B50="","",'Inventory List'!B50)</f>
        <v>Clothing</v>
      </c>
      <c r="C100" s="77" t="str">
        <f>IF('Inventory List'!C50="","",'Inventory List'!C50)</f>
        <v>Pant</v>
      </c>
      <c r="D100" s="77" t="str">
        <f>IF('Inventory List'!D50="","",'Inventory List'!D50)</f>
        <v>Casual</v>
      </c>
      <c r="E100" s="77" t="str">
        <f>IF('Inventory List'!E50="","",'Inventory List'!E50)</f>
        <v>Mens</v>
      </c>
      <c r="F100" s="77" t="str">
        <f>IF('Inventory List'!F50="","",'Inventory List'!F50)</f>
        <v>M</v>
      </c>
      <c r="G100" s="77" t="str">
        <f>IF('Inventory List'!G50="","",'Inventory List'!G50)</f>
        <v>White</v>
      </c>
      <c r="H100" s="78">
        <f>IF('Inventory List'!J50="","",'Inventory List'!J50)</f>
        <v>22</v>
      </c>
      <c r="I100" s="79">
        <f>IF('Inventory List'!K50="","",'Inventory List'!K50)</f>
        <v>1.5</v>
      </c>
      <c r="J100" s="78">
        <f>IF('Inventory List'!M50="","",'Inventory List'!M50)</f>
        <v>55</v>
      </c>
      <c r="K100" s="78">
        <f t="shared" si="1"/>
        <v>33</v>
      </c>
      <c r="L100" s="80">
        <f t="shared" si="2"/>
        <v>1.5</v>
      </c>
      <c r="N100" s="81" t="str">
        <f t="shared" si="3"/>
        <v/>
      </c>
      <c r="O100" s="167">
        <f t="shared" si="9"/>
        <v>22</v>
      </c>
      <c r="P100" s="168">
        <f t="shared" si="26"/>
        <v>1.6</v>
      </c>
      <c r="Q100" s="78">
        <f t="shared" si="10"/>
        <v>57.2</v>
      </c>
      <c r="T100" s="80" t="str">
        <f t="shared" si="11"/>
        <v/>
      </c>
      <c r="V100" s="78">
        <f t="shared" si="12"/>
        <v>0</v>
      </c>
      <c r="W100" s="78">
        <f t="shared" si="13"/>
        <v>2.2000000000000028</v>
      </c>
      <c r="X100" s="80">
        <f t="shared" si="14"/>
        <v>0.10000000000000009</v>
      </c>
      <c r="Y100" s="78">
        <f t="shared" si="15"/>
        <v>22</v>
      </c>
      <c r="Z100" s="78">
        <f t="shared" si="16"/>
        <v>57.2</v>
      </c>
      <c r="AA100" s="78">
        <f t="shared" si="17"/>
        <v>35.200000000000003</v>
      </c>
      <c r="AB100" s="80">
        <f t="shared" si="18"/>
        <v>1.6</v>
      </c>
      <c r="AC100" s="115">
        <v>6</v>
      </c>
      <c r="AD100" s="83">
        <f t="shared" si="27"/>
        <v>132</v>
      </c>
      <c r="AE100" s="83">
        <f t="shared" si="28"/>
        <v>132</v>
      </c>
      <c r="AF100" s="83">
        <f t="shared" si="19"/>
        <v>0</v>
      </c>
      <c r="AG100" s="83">
        <f t="shared" si="29"/>
        <v>330</v>
      </c>
      <c r="AH100" s="83">
        <f t="shared" si="30"/>
        <v>343.20000000000005</v>
      </c>
      <c r="AI100" s="83">
        <f t="shared" si="20"/>
        <v>13.200000000000045</v>
      </c>
      <c r="AJ100" s="83">
        <f t="shared" si="21"/>
        <v>198</v>
      </c>
      <c r="AK100" s="83">
        <f t="shared" si="21"/>
        <v>211.20000000000005</v>
      </c>
      <c r="AL100" s="83">
        <f t="shared" si="22"/>
        <v>13.200000000000045</v>
      </c>
      <c r="AM100" s="80">
        <f t="shared" si="23"/>
        <v>1.5</v>
      </c>
      <c r="AN100" s="80">
        <f t="shared" si="24"/>
        <v>1.6000000000000003</v>
      </c>
      <c r="AO100" s="80">
        <f t="shared" si="25"/>
        <v>0.10000000000000031</v>
      </c>
    </row>
    <row r="101" spans="1:41" x14ac:dyDescent="0.25">
      <c r="A101" s="77">
        <f>IF('Inventory List'!A51="","",'Inventory List'!A51)</f>
        <v>142</v>
      </c>
      <c r="B101" s="77" t="str">
        <f>IF('Inventory List'!B51="","",'Inventory List'!B51)</f>
        <v>Clothing</v>
      </c>
      <c r="C101" s="77" t="str">
        <f>IF('Inventory List'!C51="","",'Inventory List'!C51)</f>
        <v>Pant</v>
      </c>
      <c r="D101" s="77" t="str">
        <f>IF('Inventory List'!D51="","",'Inventory List'!D51)</f>
        <v>Casual</v>
      </c>
      <c r="E101" s="77" t="str">
        <f>IF('Inventory List'!E51="","",'Inventory List'!E51)</f>
        <v>Mens</v>
      </c>
      <c r="F101" s="77" t="str">
        <f>IF('Inventory List'!F51="","",'Inventory List'!F51)</f>
        <v>L</v>
      </c>
      <c r="G101" s="77" t="str">
        <f>IF('Inventory List'!G51="","",'Inventory List'!G51)</f>
        <v>Green</v>
      </c>
      <c r="H101" s="78">
        <f>IF('Inventory List'!J51="","",'Inventory List'!J51)</f>
        <v>28</v>
      </c>
      <c r="I101" s="79">
        <f>IF('Inventory List'!K51="","",'Inventory List'!K51)</f>
        <v>1.5</v>
      </c>
      <c r="J101" s="78">
        <f>IF('Inventory List'!M51="","",'Inventory List'!M51)</f>
        <v>70</v>
      </c>
      <c r="K101" s="78">
        <f t="shared" si="1"/>
        <v>42</v>
      </c>
      <c r="L101" s="80">
        <f t="shared" si="2"/>
        <v>1.5</v>
      </c>
      <c r="N101" s="81" t="str">
        <f t="shared" si="3"/>
        <v/>
      </c>
      <c r="O101" s="167">
        <f t="shared" si="9"/>
        <v>28</v>
      </c>
      <c r="P101" s="168">
        <f t="shared" si="26"/>
        <v>1.6</v>
      </c>
      <c r="Q101" s="78">
        <f t="shared" si="10"/>
        <v>72.8</v>
      </c>
      <c r="T101" s="80" t="str">
        <f t="shared" si="11"/>
        <v/>
      </c>
      <c r="V101" s="78">
        <f t="shared" si="12"/>
        <v>0</v>
      </c>
      <c r="W101" s="78">
        <f t="shared" si="13"/>
        <v>2.7999999999999972</v>
      </c>
      <c r="X101" s="80">
        <f t="shared" si="14"/>
        <v>0.10000000000000009</v>
      </c>
      <c r="Y101" s="78">
        <f t="shared" si="15"/>
        <v>28</v>
      </c>
      <c r="Z101" s="78">
        <f t="shared" si="16"/>
        <v>72.8</v>
      </c>
      <c r="AA101" s="78">
        <f t="shared" si="17"/>
        <v>44.8</v>
      </c>
      <c r="AB101" s="80">
        <f t="shared" si="18"/>
        <v>1.5999999999999999</v>
      </c>
      <c r="AC101" s="115">
        <v>6</v>
      </c>
      <c r="AD101" s="83">
        <f t="shared" si="27"/>
        <v>168</v>
      </c>
      <c r="AE101" s="83">
        <f t="shared" si="28"/>
        <v>168</v>
      </c>
      <c r="AF101" s="83">
        <f t="shared" si="19"/>
        <v>0</v>
      </c>
      <c r="AG101" s="83">
        <f t="shared" si="29"/>
        <v>420</v>
      </c>
      <c r="AH101" s="83">
        <f t="shared" si="30"/>
        <v>436.79999999999995</v>
      </c>
      <c r="AI101" s="83">
        <f t="shared" si="20"/>
        <v>16.799999999999955</v>
      </c>
      <c r="AJ101" s="83">
        <f t="shared" si="21"/>
        <v>252</v>
      </c>
      <c r="AK101" s="83">
        <f t="shared" si="21"/>
        <v>268.79999999999995</v>
      </c>
      <c r="AL101" s="83">
        <f t="shared" si="22"/>
        <v>16.799999999999955</v>
      </c>
      <c r="AM101" s="80">
        <f t="shared" si="23"/>
        <v>1.5</v>
      </c>
      <c r="AN101" s="80">
        <f t="shared" si="24"/>
        <v>1.5999999999999996</v>
      </c>
      <c r="AO101" s="80">
        <f t="shared" si="25"/>
        <v>9.9999999999999645E-2</v>
      </c>
    </row>
    <row r="102" spans="1:41" x14ac:dyDescent="0.25">
      <c r="A102" s="77">
        <f>IF('Inventory List'!A52="","",'Inventory List'!A52)</f>
        <v>143</v>
      </c>
      <c r="B102" s="77" t="str">
        <f>IF('Inventory List'!B52="","",'Inventory List'!B52)</f>
        <v>Clothing</v>
      </c>
      <c r="C102" s="77" t="str">
        <f>IF('Inventory List'!C52="","",'Inventory List'!C52)</f>
        <v>Pant</v>
      </c>
      <c r="D102" s="77" t="str">
        <f>IF('Inventory List'!D52="","",'Inventory List'!D52)</f>
        <v>Casual</v>
      </c>
      <c r="E102" s="77" t="str">
        <f>IF('Inventory List'!E52="","",'Inventory List'!E52)</f>
        <v>Mens</v>
      </c>
      <c r="F102" s="77" t="str">
        <f>IF('Inventory List'!F52="","",'Inventory List'!F52)</f>
        <v>L</v>
      </c>
      <c r="G102" s="77" t="str">
        <f>IF('Inventory List'!G52="","",'Inventory List'!G52)</f>
        <v>Blue</v>
      </c>
      <c r="H102" s="78">
        <f>IF('Inventory List'!J52="","",'Inventory List'!J52)</f>
        <v>28</v>
      </c>
      <c r="I102" s="79">
        <f>IF('Inventory List'!K52="","",'Inventory List'!K52)</f>
        <v>1.5</v>
      </c>
      <c r="J102" s="78">
        <f>IF('Inventory List'!M52="","",'Inventory List'!M52)</f>
        <v>70</v>
      </c>
      <c r="K102" s="78">
        <f t="shared" si="1"/>
        <v>42</v>
      </c>
      <c r="L102" s="80">
        <f t="shared" si="2"/>
        <v>1.5</v>
      </c>
      <c r="N102" s="81" t="str">
        <f t="shared" si="3"/>
        <v/>
      </c>
      <c r="O102" s="167">
        <f t="shared" si="9"/>
        <v>28</v>
      </c>
      <c r="P102" s="168">
        <f t="shared" si="26"/>
        <v>1.6</v>
      </c>
      <c r="Q102" s="78">
        <f t="shared" si="10"/>
        <v>72.8</v>
      </c>
      <c r="T102" s="80" t="str">
        <f t="shared" si="11"/>
        <v/>
      </c>
      <c r="V102" s="78">
        <f t="shared" si="12"/>
        <v>0</v>
      </c>
      <c r="W102" s="78">
        <f t="shared" si="13"/>
        <v>2.7999999999999972</v>
      </c>
      <c r="X102" s="80">
        <f t="shared" si="14"/>
        <v>0.10000000000000009</v>
      </c>
      <c r="Y102" s="78">
        <f t="shared" si="15"/>
        <v>28</v>
      </c>
      <c r="Z102" s="78">
        <f t="shared" si="16"/>
        <v>72.8</v>
      </c>
      <c r="AA102" s="78">
        <f t="shared" si="17"/>
        <v>44.8</v>
      </c>
      <c r="AB102" s="80">
        <f t="shared" si="18"/>
        <v>1.5999999999999999</v>
      </c>
      <c r="AC102" s="115">
        <v>6</v>
      </c>
      <c r="AD102" s="83">
        <f t="shared" si="27"/>
        <v>168</v>
      </c>
      <c r="AE102" s="83">
        <f t="shared" si="28"/>
        <v>168</v>
      </c>
      <c r="AF102" s="83">
        <f t="shared" si="19"/>
        <v>0</v>
      </c>
      <c r="AG102" s="83">
        <f t="shared" si="29"/>
        <v>420</v>
      </c>
      <c r="AH102" s="83">
        <f t="shared" si="30"/>
        <v>436.79999999999995</v>
      </c>
      <c r="AI102" s="83">
        <f t="shared" si="20"/>
        <v>16.799999999999955</v>
      </c>
      <c r="AJ102" s="83">
        <f t="shared" si="21"/>
        <v>252</v>
      </c>
      <c r="AK102" s="83">
        <f t="shared" si="21"/>
        <v>268.79999999999995</v>
      </c>
      <c r="AL102" s="83">
        <f t="shared" si="22"/>
        <v>16.799999999999955</v>
      </c>
      <c r="AM102" s="80">
        <f t="shared" si="23"/>
        <v>1.5</v>
      </c>
      <c r="AN102" s="80">
        <f t="shared" si="24"/>
        <v>1.5999999999999996</v>
      </c>
      <c r="AO102" s="80">
        <f t="shared" si="25"/>
        <v>9.9999999999999645E-2</v>
      </c>
    </row>
    <row r="103" spans="1:41" x14ac:dyDescent="0.25">
      <c r="A103" s="77">
        <f>IF('Inventory List'!A53="","",'Inventory List'!A53)</f>
        <v>144</v>
      </c>
      <c r="B103" s="77" t="str">
        <f>IF('Inventory List'!B53="","",'Inventory List'!B53)</f>
        <v>Clothing</v>
      </c>
      <c r="C103" s="77" t="str">
        <f>IF('Inventory List'!C53="","",'Inventory List'!C53)</f>
        <v>Pant</v>
      </c>
      <c r="D103" s="77" t="str">
        <f>IF('Inventory List'!D53="","",'Inventory List'!D53)</f>
        <v>Casual</v>
      </c>
      <c r="E103" s="77" t="str">
        <f>IF('Inventory List'!E53="","",'Inventory List'!E53)</f>
        <v>Mens</v>
      </c>
      <c r="F103" s="77" t="str">
        <f>IF('Inventory List'!F53="","",'Inventory List'!F53)</f>
        <v>L</v>
      </c>
      <c r="G103" s="77" t="str">
        <f>IF('Inventory List'!G53="","",'Inventory List'!G53)</f>
        <v>White</v>
      </c>
      <c r="H103" s="78">
        <f>IF('Inventory List'!J53="","",'Inventory List'!J53)</f>
        <v>28</v>
      </c>
      <c r="I103" s="79">
        <f>IF('Inventory List'!K53="","",'Inventory List'!K53)</f>
        <v>1.5</v>
      </c>
      <c r="J103" s="78">
        <f>IF('Inventory List'!M53="","",'Inventory List'!M53)</f>
        <v>70</v>
      </c>
      <c r="K103" s="78">
        <f t="shared" si="1"/>
        <v>42</v>
      </c>
      <c r="L103" s="80">
        <f t="shared" si="2"/>
        <v>1.5</v>
      </c>
      <c r="N103" s="81" t="str">
        <f t="shared" si="3"/>
        <v/>
      </c>
      <c r="O103" s="167">
        <f t="shared" si="9"/>
        <v>28</v>
      </c>
      <c r="P103" s="168">
        <f t="shared" si="26"/>
        <v>1.6</v>
      </c>
      <c r="Q103" s="78">
        <f t="shared" si="10"/>
        <v>72.8</v>
      </c>
      <c r="T103" s="80" t="str">
        <f t="shared" si="11"/>
        <v/>
      </c>
      <c r="V103" s="78">
        <f t="shared" si="12"/>
        <v>0</v>
      </c>
      <c r="W103" s="78">
        <f t="shared" si="13"/>
        <v>2.7999999999999972</v>
      </c>
      <c r="X103" s="80">
        <f t="shared" si="14"/>
        <v>0.10000000000000009</v>
      </c>
      <c r="Y103" s="78">
        <f t="shared" si="15"/>
        <v>28</v>
      </c>
      <c r="Z103" s="78">
        <f t="shared" si="16"/>
        <v>72.8</v>
      </c>
      <c r="AA103" s="78">
        <f t="shared" si="17"/>
        <v>44.8</v>
      </c>
      <c r="AB103" s="80">
        <f t="shared" si="18"/>
        <v>1.5999999999999999</v>
      </c>
      <c r="AC103" s="115">
        <v>6</v>
      </c>
      <c r="AD103" s="83">
        <f t="shared" si="27"/>
        <v>168</v>
      </c>
      <c r="AE103" s="83">
        <f t="shared" si="28"/>
        <v>168</v>
      </c>
      <c r="AF103" s="83">
        <f t="shared" si="19"/>
        <v>0</v>
      </c>
      <c r="AG103" s="83">
        <f t="shared" si="29"/>
        <v>420</v>
      </c>
      <c r="AH103" s="83">
        <f t="shared" si="30"/>
        <v>436.79999999999995</v>
      </c>
      <c r="AI103" s="83">
        <f t="shared" si="20"/>
        <v>16.799999999999955</v>
      </c>
      <c r="AJ103" s="83">
        <f t="shared" si="21"/>
        <v>252</v>
      </c>
      <c r="AK103" s="83">
        <f t="shared" si="21"/>
        <v>268.79999999999995</v>
      </c>
      <c r="AL103" s="83">
        <f t="shared" si="22"/>
        <v>16.799999999999955</v>
      </c>
      <c r="AM103" s="80">
        <f t="shared" si="23"/>
        <v>1.5</v>
      </c>
      <c r="AN103" s="80">
        <f t="shared" si="24"/>
        <v>1.5999999999999996</v>
      </c>
      <c r="AO103" s="80">
        <f t="shared" si="25"/>
        <v>9.9999999999999645E-2</v>
      </c>
    </row>
    <row r="104" spans="1:41" x14ac:dyDescent="0.25">
      <c r="A104" s="77">
        <f>IF('Inventory List'!A54="","",'Inventory List'!A54)</f>
        <v>145</v>
      </c>
      <c r="B104" s="77" t="str">
        <f>IF('Inventory List'!B54="","",'Inventory List'!B54)</f>
        <v>Clothing</v>
      </c>
      <c r="C104" s="77" t="str">
        <f>IF('Inventory List'!C54="","",'Inventory List'!C54)</f>
        <v>Pant</v>
      </c>
      <c r="D104" s="77" t="str">
        <f>IF('Inventory List'!D54="","",'Inventory List'!D54)</f>
        <v>Casual</v>
      </c>
      <c r="E104" s="77" t="str">
        <f>IF('Inventory List'!E54="","",'Inventory List'!E54)</f>
        <v>Womens</v>
      </c>
      <c r="F104" s="77" t="str">
        <f>IF('Inventory List'!F54="","",'Inventory List'!F54)</f>
        <v>S</v>
      </c>
      <c r="G104" s="77" t="str">
        <f>IF('Inventory List'!G54="","",'Inventory List'!G54)</f>
        <v>Green</v>
      </c>
      <c r="H104" s="78">
        <f>IF('Inventory List'!J54="","",'Inventory List'!J54)</f>
        <v>17.5</v>
      </c>
      <c r="I104" s="79">
        <f>IF('Inventory List'!K54="","",'Inventory List'!K54)</f>
        <v>1.5</v>
      </c>
      <c r="J104" s="78">
        <f>IF('Inventory List'!M54="","",'Inventory List'!M54)</f>
        <v>43.75</v>
      </c>
      <c r="K104" s="78">
        <f t="shared" si="1"/>
        <v>26.25</v>
      </c>
      <c r="L104" s="80">
        <f t="shared" si="2"/>
        <v>1.5</v>
      </c>
      <c r="N104" s="81" t="str">
        <f t="shared" si="3"/>
        <v/>
      </c>
      <c r="O104" s="167">
        <f t="shared" si="9"/>
        <v>17.5</v>
      </c>
      <c r="P104" s="168">
        <f t="shared" si="26"/>
        <v>1.6</v>
      </c>
      <c r="Q104" s="78">
        <f t="shared" si="10"/>
        <v>45.5</v>
      </c>
      <c r="T104" s="80" t="str">
        <f t="shared" si="11"/>
        <v/>
      </c>
      <c r="V104" s="78">
        <f t="shared" si="12"/>
        <v>0</v>
      </c>
      <c r="W104" s="78">
        <f t="shared" si="13"/>
        <v>1.75</v>
      </c>
      <c r="X104" s="80">
        <f t="shared" si="14"/>
        <v>0.10000000000000009</v>
      </c>
      <c r="Y104" s="78">
        <f t="shared" si="15"/>
        <v>17.5</v>
      </c>
      <c r="Z104" s="78">
        <f t="shared" si="16"/>
        <v>45.5</v>
      </c>
      <c r="AA104" s="78">
        <f t="shared" si="17"/>
        <v>28</v>
      </c>
      <c r="AB104" s="80">
        <f t="shared" si="18"/>
        <v>1.6</v>
      </c>
      <c r="AC104" s="115">
        <v>6</v>
      </c>
      <c r="AD104" s="83">
        <f t="shared" si="27"/>
        <v>105</v>
      </c>
      <c r="AE104" s="83">
        <f t="shared" si="28"/>
        <v>105</v>
      </c>
      <c r="AF104" s="83">
        <f t="shared" si="19"/>
        <v>0</v>
      </c>
      <c r="AG104" s="83">
        <f t="shared" si="29"/>
        <v>262.5</v>
      </c>
      <c r="AH104" s="83">
        <f t="shared" si="30"/>
        <v>273</v>
      </c>
      <c r="AI104" s="83">
        <f t="shared" si="20"/>
        <v>10.5</v>
      </c>
      <c r="AJ104" s="83">
        <f t="shared" si="21"/>
        <v>157.5</v>
      </c>
      <c r="AK104" s="83">
        <f t="shared" si="21"/>
        <v>168</v>
      </c>
      <c r="AL104" s="83">
        <f t="shared" si="22"/>
        <v>10.5</v>
      </c>
      <c r="AM104" s="80">
        <f t="shared" si="23"/>
        <v>1.5</v>
      </c>
      <c r="AN104" s="80">
        <f t="shared" si="24"/>
        <v>1.6</v>
      </c>
      <c r="AO104" s="80">
        <f t="shared" si="25"/>
        <v>0.10000000000000009</v>
      </c>
    </row>
    <row r="105" spans="1:41" x14ac:dyDescent="0.25">
      <c r="A105" s="77">
        <f>IF('Inventory List'!A55="","",'Inventory List'!A55)</f>
        <v>146</v>
      </c>
      <c r="B105" s="77" t="str">
        <f>IF('Inventory List'!B55="","",'Inventory List'!B55)</f>
        <v>Clothing</v>
      </c>
      <c r="C105" s="77" t="str">
        <f>IF('Inventory List'!C55="","",'Inventory List'!C55)</f>
        <v>Pant</v>
      </c>
      <c r="D105" s="77" t="str">
        <f>IF('Inventory List'!D55="","",'Inventory List'!D55)</f>
        <v>Casual</v>
      </c>
      <c r="E105" s="77" t="str">
        <f>IF('Inventory List'!E55="","",'Inventory List'!E55)</f>
        <v>Womens</v>
      </c>
      <c r="F105" s="77" t="str">
        <f>IF('Inventory List'!F55="","",'Inventory List'!F55)</f>
        <v>S</v>
      </c>
      <c r="G105" s="77" t="str">
        <f>IF('Inventory List'!G55="","",'Inventory List'!G55)</f>
        <v>Blue</v>
      </c>
      <c r="H105" s="78">
        <f>IF('Inventory List'!J55="","",'Inventory List'!J55)</f>
        <v>17.5</v>
      </c>
      <c r="I105" s="79">
        <f>IF('Inventory List'!K55="","",'Inventory List'!K55)</f>
        <v>1.5</v>
      </c>
      <c r="J105" s="78">
        <f>IF('Inventory List'!M55="","",'Inventory List'!M55)</f>
        <v>43.75</v>
      </c>
      <c r="K105" s="78">
        <f t="shared" si="1"/>
        <v>26.25</v>
      </c>
      <c r="L105" s="80">
        <f t="shared" si="2"/>
        <v>1.5</v>
      </c>
      <c r="N105" s="81" t="str">
        <f t="shared" si="3"/>
        <v/>
      </c>
      <c r="O105" s="167">
        <f t="shared" si="9"/>
        <v>17.5</v>
      </c>
      <c r="P105" s="168">
        <f t="shared" si="26"/>
        <v>1.6</v>
      </c>
      <c r="Q105" s="78">
        <f t="shared" si="10"/>
        <v>45.5</v>
      </c>
      <c r="T105" s="80" t="str">
        <f t="shared" si="11"/>
        <v/>
      </c>
      <c r="V105" s="78">
        <f t="shared" si="12"/>
        <v>0</v>
      </c>
      <c r="W105" s="78">
        <f t="shared" si="13"/>
        <v>1.75</v>
      </c>
      <c r="X105" s="80">
        <f t="shared" si="14"/>
        <v>0.10000000000000009</v>
      </c>
      <c r="Y105" s="78">
        <f t="shared" si="15"/>
        <v>17.5</v>
      </c>
      <c r="Z105" s="78">
        <f t="shared" si="16"/>
        <v>45.5</v>
      </c>
      <c r="AA105" s="78">
        <f t="shared" si="17"/>
        <v>28</v>
      </c>
      <c r="AB105" s="80">
        <f t="shared" si="18"/>
        <v>1.6</v>
      </c>
      <c r="AC105" s="115">
        <v>6</v>
      </c>
      <c r="AD105" s="83">
        <f t="shared" si="27"/>
        <v>105</v>
      </c>
      <c r="AE105" s="83">
        <f t="shared" si="28"/>
        <v>105</v>
      </c>
      <c r="AF105" s="83">
        <f t="shared" si="19"/>
        <v>0</v>
      </c>
      <c r="AG105" s="83">
        <f t="shared" si="29"/>
        <v>262.5</v>
      </c>
      <c r="AH105" s="83">
        <f t="shared" si="30"/>
        <v>273</v>
      </c>
      <c r="AI105" s="83">
        <f t="shared" si="20"/>
        <v>10.5</v>
      </c>
      <c r="AJ105" s="83">
        <f t="shared" si="21"/>
        <v>157.5</v>
      </c>
      <c r="AK105" s="83">
        <f t="shared" si="21"/>
        <v>168</v>
      </c>
      <c r="AL105" s="83">
        <f t="shared" si="22"/>
        <v>10.5</v>
      </c>
      <c r="AM105" s="80">
        <f t="shared" si="23"/>
        <v>1.5</v>
      </c>
      <c r="AN105" s="80">
        <f t="shared" si="24"/>
        <v>1.6</v>
      </c>
      <c r="AO105" s="80">
        <f t="shared" si="25"/>
        <v>0.10000000000000009</v>
      </c>
    </row>
    <row r="106" spans="1:41" x14ac:dyDescent="0.25">
      <c r="A106" s="77">
        <f>IF('Inventory List'!A56="","",'Inventory List'!A56)</f>
        <v>147</v>
      </c>
      <c r="B106" s="77" t="str">
        <f>IF('Inventory List'!B56="","",'Inventory List'!B56)</f>
        <v>Clothing</v>
      </c>
      <c r="C106" s="77" t="str">
        <f>IF('Inventory List'!C56="","",'Inventory List'!C56)</f>
        <v>Pant</v>
      </c>
      <c r="D106" s="77" t="str">
        <f>IF('Inventory List'!D56="","",'Inventory List'!D56)</f>
        <v>Casual</v>
      </c>
      <c r="E106" s="77" t="str">
        <f>IF('Inventory List'!E56="","",'Inventory List'!E56)</f>
        <v>Womens</v>
      </c>
      <c r="F106" s="77" t="str">
        <f>IF('Inventory List'!F56="","",'Inventory List'!F56)</f>
        <v>S</v>
      </c>
      <c r="G106" s="77" t="str">
        <f>IF('Inventory List'!G56="","",'Inventory List'!G56)</f>
        <v>White</v>
      </c>
      <c r="H106" s="78">
        <f>IF('Inventory List'!J56="","",'Inventory List'!J56)</f>
        <v>17.5</v>
      </c>
      <c r="I106" s="79">
        <f>IF('Inventory List'!K56="","",'Inventory List'!K56)</f>
        <v>1.5</v>
      </c>
      <c r="J106" s="78">
        <f>IF('Inventory List'!M56="","",'Inventory List'!M56)</f>
        <v>43.75</v>
      </c>
      <c r="K106" s="78">
        <f t="shared" si="1"/>
        <v>26.25</v>
      </c>
      <c r="L106" s="80">
        <f t="shared" si="2"/>
        <v>1.5</v>
      </c>
      <c r="N106" s="81" t="str">
        <f t="shared" si="3"/>
        <v/>
      </c>
      <c r="O106" s="167">
        <f t="shared" si="9"/>
        <v>17.5</v>
      </c>
      <c r="P106" s="168">
        <f t="shared" si="26"/>
        <v>1.6</v>
      </c>
      <c r="Q106" s="78">
        <f t="shared" si="10"/>
        <v>45.5</v>
      </c>
      <c r="T106" s="80" t="str">
        <f t="shared" si="11"/>
        <v/>
      </c>
      <c r="V106" s="78">
        <f t="shared" si="12"/>
        <v>0</v>
      </c>
      <c r="W106" s="78">
        <f t="shared" si="13"/>
        <v>1.75</v>
      </c>
      <c r="X106" s="80">
        <f t="shared" si="14"/>
        <v>0.10000000000000009</v>
      </c>
      <c r="Y106" s="78">
        <f t="shared" si="15"/>
        <v>17.5</v>
      </c>
      <c r="Z106" s="78">
        <f t="shared" si="16"/>
        <v>45.5</v>
      </c>
      <c r="AA106" s="78">
        <f t="shared" si="17"/>
        <v>28</v>
      </c>
      <c r="AB106" s="80">
        <f t="shared" si="18"/>
        <v>1.6</v>
      </c>
      <c r="AC106" s="115">
        <v>6</v>
      </c>
      <c r="AD106" s="83">
        <f t="shared" si="27"/>
        <v>105</v>
      </c>
      <c r="AE106" s="83">
        <f t="shared" si="28"/>
        <v>105</v>
      </c>
      <c r="AF106" s="83">
        <f t="shared" si="19"/>
        <v>0</v>
      </c>
      <c r="AG106" s="83">
        <f t="shared" si="29"/>
        <v>262.5</v>
      </c>
      <c r="AH106" s="83">
        <f t="shared" si="30"/>
        <v>273</v>
      </c>
      <c r="AI106" s="83">
        <f t="shared" si="20"/>
        <v>10.5</v>
      </c>
      <c r="AJ106" s="83">
        <f t="shared" si="21"/>
        <v>157.5</v>
      </c>
      <c r="AK106" s="83">
        <f t="shared" si="21"/>
        <v>168</v>
      </c>
      <c r="AL106" s="83">
        <f t="shared" si="22"/>
        <v>10.5</v>
      </c>
      <c r="AM106" s="80">
        <f t="shared" si="23"/>
        <v>1.5</v>
      </c>
      <c r="AN106" s="80">
        <f t="shared" si="24"/>
        <v>1.6</v>
      </c>
      <c r="AO106" s="80">
        <f t="shared" si="25"/>
        <v>0.10000000000000009</v>
      </c>
    </row>
    <row r="107" spans="1:41" x14ac:dyDescent="0.25">
      <c r="A107" s="77">
        <f>IF('Inventory List'!A57="","",'Inventory List'!A57)</f>
        <v>148</v>
      </c>
      <c r="B107" s="77" t="str">
        <f>IF('Inventory List'!B57="","",'Inventory List'!B57)</f>
        <v>Clothing</v>
      </c>
      <c r="C107" s="77" t="str">
        <f>IF('Inventory List'!C57="","",'Inventory List'!C57)</f>
        <v>Pant</v>
      </c>
      <c r="D107" s="77" t="str">
        <f>IF('Inventory List'!D57="","",'Inventory List'!D57)</f>
        <v>Casual</v>
      </c>
      <c r="E107" s="77" t="str">
        <f>IF('Inventory List'!E57="","",'Inventory List'!E57)</f>
        <v>Womens</v>
      </c>
      <c r="F107" s="77" t="str">
        <f>IF('Inventory List'!F57="","",'Inventory List'!F57)</f>
        <v>M</v>
      </c>
      <c r="G107" s="77" t="str">
        <f>IF('Inventory List'!G57="","",'Inventory List'!G57)</f>
        <v>Green</v>
      </c>
      <c r="H107" s="78">
        <f>IF('Inventory List'!J57="","",'Inventory List'!J57)</f>
        <v>22</v>
      </c>
      <c r="I107" s="79">
        <f>IF('Inventory List'!K57="","",'Inventory List'!K57)</f>
        <v>1.5</v>
      </c>
      <c r="J107" s="78">
        <f>IF('Inventory List'!M57="","",'Inventory List'!M57)</f>
        <v>55</v>
      </c>
      <c r="K107" s="78">
        <f t="shared" si="1"/>
        <v>33</v>
      </c>
      <c r="L107" s="80">
        <f t="shared" si="2"/>
        <v>1.5</v>
      </c>
      <c r="N107" s="81" t="str">
        <f t="shared" si="3"/>
        <v/>
      </c>
      <c r="O107" s="167">
        <f t="shared" si="9"/>
        <v>22</v>
      </c>
      <c r="P107" s="168">
        <f t="shared" si="26"/>
        <v>1.6</v>
      </c>
      <c r="Q107" s="78">
        <f t="shared" si="10"/>
        <v>57.2</v>
      </c>
      <c r="T107" s="80" t="str">
        <f t="shared" si="11"/>
        <v/>
      </c>
      <c r="V107" s="78">
        <f t="shared" si="12"/>
        <v>0</v>
      </c>
      <c r="W107" s="78">
        <f t="shared" si="13"/>
        <v>2.2000000000000028</v>
      </c>
      <c r="X107" s="80">
        <f t="shared" si="14"/>
        <v>0.10000000000000009</v>
      </c>
      <c r="Y107" s="78">
        <f t="shared" si="15"/>
        <v>22</v>
      </c>
      <c r="Z107" s="78">
        <f t="shared" si="16"/>
        <v>57.2</v>
      </c>
      <c r="AA107" s="78">
        <f t="shared" si="17"/>
        <v>35.200000000000003</v>
      </c>
      <c r="AB107" s="80">
        <f t="shared" si="18"/>
        <v>1.6</v>
      </c>
      <c r="AC107" s="115">
        <v>6</v>
      </c>
      <c r="AD107" s="83">
        <f t="shared" si="27"/>
        <v>132</v>
      </c>
      <c r="AE107" s="83">
        <f t="shared" si="28"/>
        <v>132</v>
      </c>
      <c r="AF107" s="83">
        <f t="shared" si="19"/>
        <v>0</v>
      </c>
      <c r="AG107" s="83">
        <f t="shared" si="29"/>
        <v>330</v>
      </c>
      <c r="AH107" s="83">
        <f t="shared" si="30"/>
        <v>343.20000000000005</v>
      </c>
      <c r="AI107" s="83">
        <f t="shared" si="20"/>
        <v>13.200000000000045</v>
      </c>
      <c r="AJ107" s="83">
        <f t="shared" si="21"/>
        <v>198</v>
      </c>
      <c r="AK107" s="83">
        <f t="shared" si="21"/>
        <v>211.20000000000005</v>
      </c>
      <c r="AL107" s="83">
        <f t="shared" si="22"/>
        <v>13.200000000000045</v>
      </c>
      <c r="AM107" s="80">
        <f t="shared" si="23"/>
        <v>1.5</v>
      </c>
      <c r="AN107" s="80">
        <f t="shared" si="24"/>
        <v>1.6000000000000003</v>
      </c>
      <c r="AO107" s="80">
        <f t="shared" si="25"/>
        <v>0.10000000000000031</v>
      </c>
    </row>
    <row r="108" spans="1:41" x14ac:dyDescent="0.25">
      <c r="A108" s="77">
        <f>IF('Inventory List'!A58="","",'Inventory List'!A58)</f>
        <v>149</v>
      </c>
      <c r="B108" s="77" t="str">
        <f>IF('Inventory List'!B58="","",'Inventory List'!B58)</f>
        <v>Clothing</v>
      </c>
      <c r="C108" s="77" t="str">
        <f>IF('Inventory List'!C58="","",'Inventory List'!C58)</f>
        <v>Pant</v>
      </c>
      <c r="D108" s="77" t="str">
        <f>IF('Inventory List'!D58="","",'Inventory List'!D58)</f>
        <v>Casual</v>
      </c>
      <c r="E108" s="77" t="str">
        <f>IF('Inventory List'!E58="","",'Inventory List'!E58)</f>
        <v>Womens</v>
      </c>
      <c r="F108" s="77" t="str">
        <f>IF('Inventory List'!F58="","",'Inventory List'!F58)</f>
        <v>M</v>
      </c>
      <c r="G108" s="77" t="str">
        <f>IF('Inventory List'!G58="","",'Inventory List'!G58)</f>
        <v>Blue</v>
      </c>
      <c r="H108" s="78">
        <f>IF('Inventory List'!J58="","",'Inventory List'!J58)</f>
        <v>22</v>
      </c>
      <c r="I108" s="79">
        <f>IF('Inventory List'!K58="","",'Inventory List'!K58)</f>
        <v>1.5</v>
      </c>
      <c r="J108" s="78">
        <f>IF('Inventory List'!M58="","",'Inventory List'!M58)</f>
        <v>55</v>
      </c>
      <c r="K108" s="78">
        <f t="shared" si="1"/>
        <v>33</v>
      </c>
      <c r="L108" s="80">
        <f t="shared" si="2"/>
        <v>1.5</v>
      </c>
      <c r="N108" s="81" t="str">
        <f t="shared" si="3"/>
        <v/>
      </c>
      <c r="O108" s="167">
        <f t="shared" si="9"/>
        <v>22</v>
      </c>
      <c r="P108" s="168">
        <f t="shared" si="26"/>
        <v>1.6</v>
      </c>
      <c r="Q108" s="78">
        <f t="shared" si="10"/>
        <v>57.2</v>
      </c>
      <c r="T108" s="80" t="str">
        <f t="shared" si="11"/>
        <v/>
      </c>
      <c r="V108" s="78">
        <f t="shared" si="12"/>
        <v>0</v>
      </c>
      <c r="W108" s="78">
        <f t="shared" si="13"/>
        <v>2.2000000000000028</v>
      </c>
      <c r="X108" s="80">
        <f t="shared" si="14"/>
        <v>0.10000000000000009</v>
      </c>
      <c r="Y108" s="78">
        <f t="shared" si="15"/>
        <v>22</v>
      </c>
      <c r="Z108" s="78">
        <f t="shared" si="16"/>
        <v>57.2</v>
      </c>
      <c r="AA108" s="78">
        <f t="shared" si="17"/>
        <v>35.200000000000003</v>
      </c>
      <c r="AB108" s="80">
        <f t="shared" si="18"/>
        <v>1.6</v>
      </c>
      <c r="AC108" s="115">
        <v>6</v>
      </c>
      <c r="AD108" s="83">
        <f t="shared" si="27"/>
        <v>132</v>
      </c>
      <c r="AE108" s="83">
        <f t="shared" si="28"/>
        <v>132</v>
      </c>
      <c r="AF108" s="83">
        <f t="shared" si="19"/>
        <v>0</v>
      </c>
      <c r="AG108" s="83">
        <f t="shared" si="29"/>
        <v>330</v>
      </c>
      <c r="AH108" s="83">
        <f t="shared" si="30"/>
        <v>343.20000000000005</v>
      </c>
      <c r="AI108" s="83">
        <f t="shared" si="20"/>
        <v>13.200000000000045</v>
      </c>
      <c r="AJ108" s="83">
        <f t="shared" si="21"/>
        <v>198</v>
      </c>
      <c r="AK108" s="83">
        <f t="shared" si="21"/>
        <v>211.20000000000005</v>
      </c>
      <c r="AL108" s="83">
        <f t="shared" si="22"/>
        <v>13.200000000000045</v>
      </c>
      <c r="AM108" s="80">
        <f t="shared" si="23"/>
        <v>1.5</v>
      </c>
      <c r="AN108" s="80">
        <f t="shared" si="24"/>
        <v>1.6000000000000003</v>
      </c>
      <c r="AO108" s="80">
        <f t="shared" si="25"/>
        <v>0.10000000000000031</v>
      </c>
    </row>
    <row r="109" spans="1:41" x14ac:dyDescent="0.25">
      <c r="A109" s="77">
        <f>IF('Inventory List'!A59="","",'Inventory List'!A59)</f>
        <v>150</v>
      </c>
      <c r="B109" s="77" t="str">
        <f>IF('Inventory List'!B59="","",'Inventory List'!B59)</f>
        <v>Clothing</v>
      </c>
      <c r="C109" s="77" t="str">
        <f>IF('Inventory List'!C59="","",'Inventory List'!C59)</f>
        <v>Pant</v>
      </c>
      <c r="D109" s="77" t="str">
        <f>IF('Inventory List'!D59="","",'Inventory List'!D59)</f>
        <v>Casual</v>
      </c>
      <c r="E109" s="77" t="str">
        <f>IF('Inventory List'!E59="","",'Inventory List'!E59)</f>
        <v>Womens</v>
      </c>
      <c r="F109" s="77" t="str">
        <f>IF('Inventory List'!F59="","",'Inventory List'!F59)</f>
        <v>M</v>
      </c>
      <c r="G109" s="77" t="str">
        <f>IF('Inventory List'!G59="","",'Inventory List'!G59)</f>
        <v>White</v>
      </c>
      <c r="H109" s="78">
        <f>IF('Inventory List'!J59="","",'Inventory List'!J59)</f>
        <v>22</v>
      </c>
      <c r="I109" s="79">
        <f>IF('Inventory List'!K59="","",'Inventory List'!K59)</f>
        <v>1.5</v>
      </c>
      <c r="J109" s="78">
        <f>IF('Inventory List'!M59="","",'Inventory List'!M59)</f>
        <v>55</v>
      </c>
      <c r="K109" s="78">
        <f t="shared" si="1"/>
        <v>33</v>
      </c>
      <c r="L109" s="80">
        <f t="shared" si="2"/>
        <v>1.5</v>
      </c>
      <c r="N109" s="81" t="str">
        <f t="shared" si="3"/>
        <v/>
      </c>
      <c r="O109" s="167">
        <f t="shared" si="9"/>
        <v>22</v>
      </c>
      <c r="P109" s="168">
        <f t="shared" si="26"/>
        <v>1.6</v>
      </c>
      <c r="Q109" s="78">
        <f t="shared" si="10"/>
        <v>57.2</v>
      </c>
      <c r="T109" s="80" t="str">
        <f t="shared" si="11"/>
        <v/>
      </c>
      <c r="V109" s="78">
        <f t="shared" si="12"/>
        <v>0</v>
      </c>
      <c r="W109" s="78">
        <f t="shared" si="13"/>
        <v>2.2000000000000028</v>
      </c>
      <c r="X109" s="80">
        <f t="shared" si="14"/>
        <v>0.10000000000000009</v>
      </c>
      <c r="Y109" s="78">
        <f t="shared" si="15"/>
        <v>22</v>
      </c>
      <c r="Z109" s="78">
        <f t="shared" si="16"/>
        <v>57.2</v>
      </c>
      <c r="AA109" s="78">
        <f t="shared" si="17"/>
        <v>35.200000000000003</v>
      </c>
      <c r="AB109" s="80">
        <f t="shared" si="18"/>
        <v>1.6</v>
      </c>
      <c r="AC109" s="115">
        <v>6</v>
      </c>
      <c r="AD109" s="83">
        <f t="shared" si="27"/>
        <v>132</v>
      </c>
      <c r="AE109" s="83">
        <f t="shared" si="28"/>
        <v>132</v>
      </c>
      <c r="AF109" s="83">
        <f t="shared" si="19"/>
        <v>0</v>
      </c>
      <c r="AG109" s="83">
        <f t="shared" si="29"/>
        <v>330</v>
      </c>
      <c r="AH109" s="83">
        <f t="shared" si="30"/>
        <v>343.20000000000005</v>
      </c>
      <c r="AI109" s="83">
        <f t="shared" si="20"/>
        <v>13.200000000000045</v>
      </c>
      <c r="AJ109" s="83">
        <f t="shared" si="21"/>
        <v>198</v>
      </c>
      <c r="AK109" s="83">
        <f t="shared" si="21"/>
        <v>211.20000000000005</v>
      </c>
      <c r="AL109" s="83">
        <f t="shared" si="22"/>
        <v>13.200000000000045</v>
      </c>
      <c r="AM109" s="80">
        <f t="shared" si="23"/>
        <v>1.5</v>
      </c>
      <c r="AN109" s="80">
        <f t="shared" si="24"/>
        <v>1.6000000000000003</v>
      </c>
      <c r="AO109" s="80">
        <f t="shared" si="25"/>
        <v>0.10000000000000031</v>
      </c>
    </row>
    <row r="110" spans="1:41" x14ac:dyDescent="0.25">
      <c r="A110" s="77">
        <f>IF('Inventory List'!A60="","",'Inventory List'!A60)</f>
        <v>151</v>
      </c>
      <c r="B110" s="77" t="str">
        <f>IF('Inventory List'!B60="","",'Inventory List'!B60)</f>
        <v>Clothing</v>
      </c>
      <c r="C110" s="77" t="str">
        <f>IF('Inventory List'!C60="","",'Inventory List'!C60)</f>
        <v>Pant</v>
      </c>
      <c r="D110" s="77" t="str">
        <f>IF('Inventory List'!D60="","",'Inventory List'!D60)</f>
        <v>Casual</v>
      </c>
      <c r="E110" s="77" t="str">
        <f>IF('Inventory List'!E60="","",'Inventory List'!E60)</f>
        <v>Womens</v>
      </c>
      <c r="F110" s="77" t="str">
        <f>IF('Inventory List'!F60="","",'Inventory List'!F60)</f>
        <v>L</v>
      </c>
      <c r="G110" s="77" t="str">
        <f>IF('Inventory List'!G60="","",'Inventory List'!G60)</f>
        <v>Green</v>
      </c>
      <c r="H110" s="78">
        <f>IF('Inventory List'!J60="","",'Inventory List'!J60)</f>
        <v>28</v>
      </c>
      <c r="I110" s="79">
        <f>IF('Inventory List'!K60="","",'Inventory List'!K60)</f>
        <v>1.5</v>
      </c>
      <c r="J110" s="78">
        <f>IF('Inventory List'!M60="","",'Inventory List'!M60)</f>
        <v>70</v>
      </c>
      <c r="K110" s="78">
        <f t="shared" si="1"/>
        <v>42</v>
      </c>
      <c r="L110" s="80">
        <f t="shared" si="2"/>
        <v>1.5</v>
      </c>
      <c r="N110" s="81" t="str">
        <f t="shared" si="3"/>
        <v/>
      </c>
      <c r="O110" s="167">
        <f t="shared" si="9"/>
        <v>28</v>
      </c>
      <c r="P110" s="168">
        <f t="shared" si="26"/>
        <v>1.6</v>
      </c>
      <c r="Q110" s="78">
        <f t="shared" si="10"/>
        <v>72.8</v>
      </c>
      <c r="T110" s="80" t="str">
        <f t="shared" si="11"/>
        <v/>
      </c>
      <c r="V110" s="78">
        <f t="shared" si="12"/>
        <v>0</v>
      </c>
      <c r="W110" s="78">
        <f t="shared" si="13"/>
        <v>2.7999999999999972</v>
      </c>
      <c r="X110" s="80">
        <f t="shared" si="14"/>
        <v>0.10000000000000009</v>
      </c>
      <c r="Y110" s="78">
        <f t="shared" si="15"/>
        <v>28</v>
      </c>
      <c r="Z110" s="78">
        <f t="shared" si="16"/>
        <v>72.8</v>
      </c>
      <c r="AA110" s="78">
        <f t="shared" si="17"/>
        <v>44.8</v>
      </c>
      <c r="AB110" s="80">
        <f t="shared" si="18"/>
        <v>1.5999999999999999</v>
      </c>
      <c r="AC110" s="115">
        <v>6</v>
      </c>
      <c r="AD110" s="83">
        <f t="shared" si="27"/>
        <v>168</v>
      </c>
      <c r="AE110" s="83">
        <f t="shared" si="28"/>
        <v>168</v>
      </c>
      <c r="AF110" s="83">
        <f t="shared" si="19"/>
        <v>0</v>
      </c>
      <c r="AG110" s="83">
        <f t="shared" si="29"/>
        <v>420</v>
      </c>
      <c r="AH110" s="83">
        <f t="shared" si="30"/>
        <v>436.79999999999995</v>
      </c>
      <c r="AI110" s="83">
        <f t="shared" si="20"/>
        <v>16.799999999999955</v>
      </c>
      <c r="AJ110" s="83">
        <f t="shared" si="21"/>
        <v>252</v>
      </c>
      <c r="AK110" s="83">
        <f t="shared" si="21"/>
        <v>268.79999999999995</v>
      </c>
      <c r="AL110" s="83">
        <f t="shared" si="22"/>
        <v>16.799999999999955</v>
      </c>
      <c r="AM110" s="80">
        <f t="shared" si="23"/>
        <v>1.5</v>
      </c>
      <c r="AN110" s="80">
        <f t="shared" si="24"/>
        <v>1.5999999999999996</v>
      </c>
      <c r="AO110" s="80">
        <f t="shared" si="25"/>
        <v>9.9999999999999645E-2</v>
      </c>
    </row>
    <row r="111" spans="1:41" x14ac:dyDescent="0.25">
      <c r="A111" s="77">
        <f>IF('Inventory List'!A61="","",'Inventory List'!A61)</f>
        <v>152</v>
      </c>
      <c r="B111" s="77" t="str">
        <f>IF('Inventory List'!B61="","",'Inventory List'!B61)</f>
        <v>Clothing</v>
      </c>
      <c r="C111" s="77" t="str">
        <f>IF('Inventory List'!C61="","",'Inventory List'!C61)</f>
        <v>Pant</v>
      </c>
      <c r="D111" s="77" t="str">
        <f>IF('Inventory List'!D61="","",'Inventory List'!D61)</f>
        <v>Casual</v>
      </c>
      <c r="E111" s="77" t="str">
        <f>IF('Inventory List'!E61="","",'Inventory List'!E61)</f>
        <v>Womens</v>
      </c>
      <c r="F111" s="77" t="str">
        <f>IF('Inventory List'!F61="","",'Inventory List'!F61)</f>
        <v>L</v>
      </c>
      <c r="G111" s="77" t="str">
        <f>IF('Inventory List'!G61="","",'Inventory List'!G61)</f>
        <v>Blue</v>
      </c>
      <c r="H111" s="78">
        <f>IF('Inventory List'!J61="","",'Inventory List'!J61)</f>
        <v>28</v>
      </c>
      <c r="I111" s="79">
        <f>IF('Inventory List'!K61="","",'Inventory List'!K61)</f>
        <v>1.5</v>
      </c>
      <c r="J111" s="78">
        <f>IF('Inventory List'!M61="","",'Inventory List'!M61)</f>
        <v>70</v>
      </c>
      <c r="K111" s="78">
        <f t="shared" si="1"/>
        <v>42</v>
      </c>
      <c r="L111" s="80">
        <f t="shared" si="2"/>
        <v>1.5</v>
      </c>
      <c r="N111" s="81" t="str">
        <f t="shared" si="3"/>
        <v/>
      </c>
      <c r="O111" s="167">
        <f t="shared" si="9"/>
        <v>28</v>
      </c>
      <c r="P111" s="168">
        <f t="shared" si="26"/>
        <v>1.6</v>
      </c>
      <c r="Q111" s="78">
        <f t="shared" si="10"/>
        <v>72.8</v>
      </c>
      <c r="T111" s="80" t="str">
        <f t="shared" si="11"/>
        <v/>
      </c>
      <c r="V111" s="78">
        <f t="shared" si="12"/>
        <v>0</v>
      </c>
      <c r="W111" s="78">
        <f t="shared" si="13"/>
        <v>2.7999999999999972</v>
      </c>
      <c r="X111" s="80">
        <f t="shared" si="14"/>
        <v>0.10000000000000009</v>
      </c>
      <c r="Y111" s="78">
        <f t="shared" si="15"/>
        <v>28</v>
      </c>
      <c r="Z111" s="78">
        <f t="shared" si="16"/>
        <v>72.8</v>
      </c>
      <c r="AA111" s="78">
        <f t="shared" si="17"/>
        <v>44.8</v>
      </c>
      <c r="AB111" s="80">
        <f t="shared" si="18"/>
        <v>1.5999999999999999</v>
      </c>
      <c r="AC111" s="115">
        <v>6</v>
      </c>
      <c r="AD111" s="83">
        <f t="shared" si="27"/>
        <v>168</v>
      </c>
      <c r="AE111" s="83">
        <f t="shared" si="28"/>
        <v>168</v>
      </c>
      <c r="AF111" s="83">
        <f t="shared" si="19"/>
        <v>0</v>
      </c>
      <c r="AG111" s="83">
        <f t="shared" si="29"/>
        <v>420</v>
      </c>
      <c r="AH111" s="83">
        <f t="shared" si="30"/>
        <v>436.79999999999995</v>
      </c>
      <c r="AI111" s="83">
        <f t="shared" si="20"/>
        <v>16.799999999999955</v>
      </c>
      <c r="AJ111" s="83">
        <f t="shared" si="21"/>
        <v>252</v>
      </c>
      <c r="AK111" s="83">
        <f t="shared" si="21"/>
        <v>268.79999999999995</v>
      </c>
      <c r="AL111" s="83">
        <f t="shared" si="22"/>
        <v>16.799999999999955</v>
      </c>
      <c r="AM111" s="80">
        <f t="shared" si="23"/>
        <v>1.5</v>
      </c>
      <c r="AN111" s="80">
        <f t="shared" si="24"/>
        <v>1.5999999999999996</v>
      </c>
      <c r="AO111" s="80">
        <f t="shared" si="25"/>
        <v>9.9999999999999645E-2</v>
      </c>
    </row>
    <row r="112" spans="1:41" x14ac:dyDescent="0.25">
      <c r="A112" s="77">
        <f>IF('Inventory List'!A62="","",'Inventory List'!A62)</f>
        <v>153</v>
      </c>
      <c r="B112" s="77" t="str">
        <f>IF('Inventory List'!B62="","",'Inventory List'!B62)</f>
        <v>Clothing</v>
      </c>
      <c r="C112" s="77" t="str">
        <f>IF('Inventory List'!C62="","",'Inventory List'!C62)</f>
        <v>Pant</v>
      </c>
      <c r="D112" s="77" t="str">
        <f>IF('Inventory List'!D62="","",'Inventory List'!D62)</f>
        <v>Casual</v>
      </c>
      <c r="E112" s="77" t="str">
        <f>IF('Inventory List'!E62="","",'Inventory List'!E62)</f>
        <v>Womens</v>
      </c>
      <c r="F112" s="77" t="str">
        <f>IF('Inventory List'!F62="","",'Inventory List'!F62)</f>
        <v>L</v>
      </c>
      <c r="G112" s="77" t="str">
        <f>IF('Inventory List'!G62="","",'Inventory List'!G62)</f>
        <v>White</v>
      </c>
      <c r="H112" s="78">
        <f>IF('Inventory List'!J62="","",'Inventory List'!J62)</f>
        <v>28</v>
      </c>
      <c r="I112" s="79">
        <f>IF('Inventory List'!K62="","",'Inventory List'!K62)</f>
        <v>1.5</v>
      </c>
      <c r="J112" s="78">
        <f>IF('Inventory List'!M62="","",'Inventory List'!M62)</f>
        <v>70</v>
      </c>
      <c r="K112" s="78">
        <f t="shared" si="1"/>
        <v>42</v>
      </c>
      <c r="L112" s="80">
        <f t="shared" si="2"/>
        <v>1.5</v>
      </c>
      <c r="N112" s="81" t="str">
        <f t="shared" si="3"/>
        <v/>
      </c>
      <c r="O112" s="167">
        <f t="shared" si="9"/>
        <v>28</v>
      </c>
      <c r="P112" s="168">
        <f t="shared" si="26"/>
        <v>1.6</v>
      </c>
      <c r="Q112" s="78">
        <f t="shared" si="10"/>
        <v>72.8</v>
      </c>
      <c r="T112" s="80" t="str">
        <f t="shared" si="11"/>
        <v/>
      </c>
      <c r="V112" s="78">
        <f t="shared" si="12"/>
        <v>0</v>
      </c>
      <c r="W112" s="78">
        <f t="shared" si="13"/>
        <v>2.7999999999999972</v>
      </c>
      <c r="X112" s="80">
        <f t="shared" si="14"/>
        <v>0.10000000000000009</v>
      </c>
      <c r="Y112" s="78">
        <f t="shared" si="15"/>
        <v>28</v>
      </c>
      <c r="Z112" s="78">
        <f t="shared" si="16"/>
        <v>72.8</v>
      </c>
      <c r="AA112" s="78">
        <f t="shared" si="17"/>
        <v>44.8</v>
      </c>
      <c r="AB112" s="80">
        <f t="shared" si="18"/>
        <v>1.5999999999999999</v>
      </c>
      <c r="AC112" s="115">
        <v>6</v>
      </c>
      <c r="AD112" s="83">
        <f t="shared" si="27"/>
        <v>168</v>
      </c>
      <c r="AE112" s="83">
        <f t="shared" si="28"/>
        <v>168</v>
      </c>
      <c r="AF112" s="83">
        <f t="shared" si="19"/>
        <v>0</v>
      </c>
      <c r="AG112" s="83">
        <f t="shared" si="29"/>
        <v>420</v>
      </c>
      <c r="AH112" s="83">
        <f t="shared" si="30"/>
        <v>436.79999999999995</v>
      </c>
      <c r="AI112" s="83">
        <f t="shared" si="20"/>
        <v>16.799999999999955</v>
      </c>
      <c r="AJ112" s="83">
        <f t="shared" si="21"/>
        <v>252</v>
      </c>
      <c r="AK112" s="83">
        <f t="shared" si="21"/>
        <v>268.79999999999995</v>
      </c>
      <c r="AL112" s="83">
        <f t="shared" si="22"/>
        <v>16.799999999999955</v>
      </c>
      <c r="AM112" s="80">
        <f t="shared" si="23"/>
        <v>1.5</v>
      </c>
      <c r="AN112" s="80">
        <f t="shared" si="24"/>
        <v>1.5999999999999996</v>
      </c>
      <c r="AO112" s="80">
        <f t="shared" si="25"/>
        <v>9.9999999999999645E-2</v>
      </c>
    </row>
    <row r="113" spans="1:41" x14ac:dyDescent="0.25">
      <c r="A113" s="77">
        <f>IF('Inventory List'!A63="","",'Inventory List'!A63)</f>
        <v>154</v>
      </c>
      <c r="B113" s="77" t="str">
        <f>IF('Inventory List'!B63="","",'Inventory List'!B63)</f>
        <v>Clothing</v>
      </c>
      <c r="C113" s="77" t="str">
        <f>IF('Inventory List'!C63="","",'Inventory List'!C63)</f>
        <v>Pant</v>
      </c>
      <c r="D113" s="77" t="str">
        <f>IF('Inventory List'!D63="","",'Inventory List'!D63)</f>
        <v>Casual</v>
      </c>
      <c r="E113" s="77" t="str">
        <f>IF('Inventory List'!E63="","",'Inventory List'!E63)</f>
        <v>Boys</v>
      </c>
      <c r="F113" s="77" t="str">
        <f>IF('Inventory List'!F63="","",'Inventory List'!F63)</f>
        <v>S</v>
      </c>
      <c r="G113" s="77" t="str">
        <f>IF('Inventory List'!G63="","",'Inventory List'!G63)</f>
        <v>Green</v>
      </c>
      <c r="H113" s="78">
        <f>IF('Inventory List'!J63="","",'Inventory List'!J63)</f>
        <v>10</v>
      </c>
      <c r="I113" s="79">
        <f>IF('Inventory List'!K63="","",'Inventory List'!K63)</f>
        <v>1.5</v>
      </c>
      <c r="J113" s="78">
        <f>IF('Inventory List'!M63="","",'Inventory List'!M63)</f>
        <v>25</v>
      </c>
      <c r="K113" s="78">
        <f t="shared" si="1"/>
        <v>15</v>
      </c>
      <c r="L113" s="80">
        <f t="shared" si="2"/>
        <v>1.5</v>
      </c>
      <c r="N113" s="81" t="str">
        <f t="shared" si="3"/>
        <v/>
      </c>
      <c r="O113" s="167">
        <f t="shared" si="9"/>
        <v>10</v>
      </c>
      <c r="P113" s="168">
        <f t="shared" si="26"/>
        <v>1.6</v>
      </c>
      <c r="Q113" s="78">
        <f t="shared" si="10"/>
        <v>26</v>
      </c>
      <c r="T113" s="80" t="str">
        <f t="shared" si="11"/>
        <v/>
      </c>
      <c r="V113" s="78">
        <f t="shared" si="12"/>
        <v>0</v>
      </c>
      <c r="W113" s="78">
        <f t="shared" si="13"/>
        <v>1</v>
      </c>
      <c r="X113" s="80">
        <f t="shared" si="14"/>
        <v>0.10000000000000009</v>
      </c>
      <c r="Y113" s="78">
        <f t="shared" si="15"/>
        <v>10</v>
      </c>
      <c r="Z113" s="78">
        <f t="shared" si="16"/>
        <v>26</v>
      </c>
      <c r="AA113" s="78">
        <f t="shared" si="17"/>
        <v>16</v>
      </c>
      <c r="AB113" s="80">
        <f t="shared" si="18"/>
        <v>1.6</v>
      </c>
      <c r="AC113" s="115">
        <v>6</v>
      </c>
      <c r="AD113" s="83">
        <f t="shared" si="27"/>
        <v>60</v>
      </c>
      <c r="AE113" s="83">
        <f t="shared" si="28"/>
        <v>60</v>
      </c>
      <c r="AF113" s="83">
        <f t="shared" si="19"/>
        <v>0</v>
      </c>
      <c r="AG113" s="83">
        <f t="shared" si="29"/>
        <v>150</v>
      </c>
      <c r="AH113" s="83">
        <f t="shared" si="30"/>
        <v>156</v>
      </c>
      <c r="AI113" s="83">
        <f t="shared" si="20"/>
        <v>6</v>
      </c>
      <c r="AJ113" s="83">
        <f t="shared" si="21"/>
        <v>90</v>
      </c>
      <c r="AK113" s="83">
        <f t="shared" si="21"/>
        <v>96</v>
      </c>
      <c r="AL113" s="83">
        <f t="shared" si="22"/>
        <v>6</v>
      </c>
      <c r="AM113" s="80">
        <f t="shared" si="23"/>
        <v>1.5</v>
      </c>
      <c r="AN113" s="80">
        <f t="shared" si="24"/>
        <v>1.6</v>
      </c>
      <c r="AO113" s="80">
        <f t="shared" si="25"/>
        <v>0.10000000000000009</v>
      </c>
    </row>
    <row r="114" spans="1:41" x14ac:dyDescent="0.25">
      <c r="A114" s="77">
        <f>IF('Inventory List'!A64="","",'Inventory List'!A64)</f>
        <v>155</v>
      </c>
      <c r="B114" s="77" t="str">
        <f>IF('Inventory List'!B64="","",'Inventory List'!B64)</f>
        <v>Clothing</v>
      </c>
      <c r="C114" s="77" t="str">
        <f>IF('Inventory List'!C64="","",'Inventory List'!C64)</f>
        <v>Pant</v>
      </c>
      <c r="D114" s="77" t="str">
        <f>IF('Inventory List'!D64="","",'Inventory List'!D64)</f>
        <v>Casual</v>
      </c>
      <c r="E114" s="77" t="str">
        <f>IF('Inventory List'!E64="","",'Inventory List'!E64)</f>
        <v>Boys</v>
      </c>
      <c r="F114" s="77" t="str">
        <f>IF('Inventory List'!F64="","",'Inventory List'!F64)</f>
        <v>S</v>
      </c>
      <c r="G114" s="77" t="str">
        <f>IF('Inventory List'!G64="","",'Inventory List'!G64)</f>
        <v>Blue</v>
      </c>
      <c r="H114" s="78">
        <f>IF('Inventory List'!J64="","",'Inventory List'!J64)</f>
        <v>10</v>
      </c>
      <c r="I114" s="79">
        <f>IF('Inventory List'!K64="","",'Inventory List'!K64)</f>
        <v>1.5</v>
      </c>
      <c r="J114" s="78">
        <f>IF('Inventory List'!M64="","",'Inventory List'!M64)</f>
        <v>25</v>
      </c>
      <c r="K114" s="78">
        <f t="shared" si="1"/>
        <v>15</v>
      </c>
      <c r="L114" s="80">
        <f t="shared" si="2"/>
        <v>1.5</v>
      </c>
      <c r="N114" s="81" t="str">
        <f t="shared" si="3"/>
        <v/>
      </c>
      <c r="O114" s="167">
        <f t="shared" si="9"/>
        <v>10</v>
      </c>
      <c r="P114" s="168">
        <f t="shared" si="26"/>
        <v>1.6</v>
      </c>
      <c r="Q114" s="78">
        <f t="shared" si="10"/>
        <v>26</v>
      </c>
      <c r="T114" s="80" t="str">
        <f t="shared" si="11"/>
        <v/>
      </c>
      <c r="V114" s="78">
        <f t="shared" si="12"/>
        <v>0</v>
      </c>
      <c r="W114" s="78">
        <f t="shared" si="13"/>
        <v>1</v>
      </c>
      <c r="X114" s="80">
        <f t="shared" si="14"/>
        <v>0.10000000000000009</v>
      </c>
      <c r="Y114" s="78">
        <f t="shared" si="15"/>
        <v>10</v>
      </c>
      <c r="Z114" s="78">
        <f t="shared" si="16"/>
        <v>26</v>
      </c>
      <c r="AA114" s="78">
        <f t="shared" si="17"/>
        <v>16</v>
      </c>
      <c r="AB114" s="80">
        <f t="shared" si="18"/>
        <v>1.6</v>
      </c>
      <c r="AC114" s="115">
        <v>6</v>
      </c>
      <c r="AD114" s="83">
        <f t="shared" si="27"/>
        <v>60</v>
      </c>
      <c r="AE114" s="83">
        <f t="shared" si="28"/>
        <v>60</v>
      </c>
      <c r="AF114" s="83">
        <f t="shared" si="19"/>
        <v>0</v>
      </c>
      <c r="AG114" s="83">
        <f t="shared" si="29"/>
        <v>150</v>
      </c>
      <c r="AH114" s="83">
        <f t="shared" si="30"/>
        <v>156</v>
      </c>
      <c r="AI114" s="83">
        <f t="shared" si="20"/>
        <v>6</v>
      </c>
      <c r="AJ114" s="83">
        <f t="shared" si="21"/>
        <v>90</v>
      </c>
      <c r="AK114" s="83">
        <f t="shared" si="21"/>
        <v>96</v>
      </c>
      <c r="AL114" s="83">
        <f t="shared" si="22"/>
        <v>6</v>
      </c>
      <c r="AM114" s="80">
        <f t="shared" si="23"/>
        <v>1.5</v>
      </c>
      <c r="AN114" s="80">
        <f t="shared" si="24"/>
        <v>1.6</v>
      </c>
      <c r="AO114" s="80">
        <f t="shared" si="25"/>
        <v>0.10000000000000009</v>
      </c>
    </row>
    <row r="115" spans="1:41" x14ac:dyDescent="0.25">
      <c r="A115" s="77">
        <f>IF('Inventory List'!A65="","",'Inventory List'!A65)</f>
        <v>156</v>
      </c>
      <c r="B115" s="77" t="str">
        <f>IF('Inventory List'!B65="","",'Inventory List'!B65)</f>
        <v>Clothing</v>
      </c>
      <c r="C115" s="77" t="str">
        <f>IF('Inventory List'!C65="","",'Inventory List'!C65)</f>
        <v>Pant</v>
      </c>
      <c r="D115" s="77" t="str">
        <f>IF('Inventory List'!D65="","",'Inventory List'!D65)</f>
        <v>Casual</v>
      </c>
      <c r="E115" s="77" t="str">
        <f>IF('Inventory List'!E65="","",'Inventory List'!E65)</f>
        <v>Boys</v>
      </c>
      <c r="F115" s="77" t="str">
        <f>IF('Inventory List'!F65="","",'Inventory List'!F65)</f>
        <v>S</v>
      </c>
      <c r="G115" s="77" t="str">
        <f>IF('Inventory List'!G65="","",'Inventory List'!G65)</f>
        <v>White</v>
      </c>
      <c r="H115" s="78">
        <f>IF('Inventory List'!J65="","",'Inventory List'!J65)</f>
        <v>10</v>
      </c>
      <c r="I115" s="79">
        <f>IF('Inventory List'!K65="","",'Inventory List'!K65)</f>
        <v>1.5</v>
      </c>
      <c r="J115" s="78">
        <f>IF('Inventory List'!M65="","",'Inventory List'!M65)</f>
        <v>25</v>
      </c>
      <c r="K115" s="78">
        <f t="shared" si="1"/>
        <v>15</v>
      </c>
      <c r="L115" s="80">
        <f t="shared" si="2"/>
        <v>1.5</v>
      </c>
      <c r="N115" s="81" t="str">
        <f t="shared" si="3"/>
        <v/>
      </c>
      <c r="O115" s="167">
        <f t="shared" si="9"/>
        <v>10</v>
      </c>
      <c r="P115" s="168">
        <f t="shared" si="26"/>
        <v>1.6</v>
      </c>
      <c r="Q115" s="78">
        <f t="shared" si="10"/>
        <v>26</v>
      </c>
      <c r="T115" s="80" t="str">
        <f t="shared" si="11"/>
        <v/>
      </c>
      <c r="V115" s="78">
        <f t="shared" si="12"/>
        <v>0</v>
      </c>
      <c r="W115" s="78">
        <f t="shared" si="13"/>
        <v>1</v>
      </c>
      <c r="X115" s="80">
        <f t="shared" si="14"/>
        <v>0.10000000000000009</v>
      </c>
      <c r="Y115" s="78">
        <f t="shared" si="15"/>
        <v>10</v>
      </c>
      <c r="Z115" s="78">
        <f t="shared" si="16"/>
        <v>26</v>
      </c>
      <c r="AA115" s="78">
        <f t="shared" si="17"/>
        <v>16</v>
      </c>
      <c r="AB115" s="80">
        <f t="shared" si="18"/>
        <v>1.6</v>
      </c>
      <c r="AC115" s="115">
        <v>6</v>
      </c>
      <c r="AD115" s="83">
        <f t="shared" si="27"/>
        <v>60</v>
      </c>
      <c r="AE115" s="83">
        <f t="shared" si="28"/>
        <v>60</v>
      </c>
      <c r="AF115" s="83">
        <f t="shared" si="19"/>
        <v>0</v>
      </c>
      <c r="AG115" s="83">
        <f t="shared" si="29"/>
        <v>150</v>
      </c>
      <c r="AH115" s="83">
        <f t="shared" si="30"/>
        <v>156</v>
      </c>
      <c r="AI115" s="83">
        <f t="shared" si="20"/>
        <v>6</v>
      </c>
      <c r="AJ115" s="83">
        <f t="shared" si="21"/>
        <v>90</v>
      </c>
      <c r="AK115" s="83">
        <f t="shared" si="21"/>
        <v>96</v>
      </c>
      <c r="AL115" s="83">
        <f t="shared" si="22"/>
        <v>6</v>
      </c>
      <c r="AM115" s="80">
        <f t="shared" si="23"/>
        <v>1.5</v>
      </c>
      <c r="AN115" s="80">
        <f t="shared" si="24"/>
        <v>1.6</v>
      </c>
      <c r="AO115" s="80">
        <f t="shared" si="25"/>
        <v>0.10000000000000009</v>
      </c>
    </row>
    <row r="116" spans="1:41" x14ac:dyDescent="0.25">
      <c r="A116" s="77">
        <f>IF('Inventory List'!A66="","",'Inventory List'!A66)</f>
        <v>157</v>
      </c>
      <c r="B116" s="77" t="str">
        <f>IF('Inventory List'!B66="","",'Inventory List'!B66)</f>
        <v>Clothing</v>
      </c>
      <c r="C116" s="77" t="str">
        <f>IF('Inventory List'!C66="","",'Inventory List'!C66)</f>
        <v>Pant</v>
      </c>
      <c r="D116" s="77" t="str">
        <f>IF('Inventory List'!D66="","",'Inventory List'!D66)</f>
        <v>Casual</v>
      </c>
      <c r="E116" s="77" t="str">
        <f>IF('Inventory List'!E66="","",'Inventory List'!E66)</f>
        <v>Boys</v>
      </c>
      <c r="F116" s="77" t="str">
        <f>IF('Inventory List'!F66="","",'Inventory List'!F66)</f>
        <v>M</v>
      </c>
      <c r="G116" s="77" t="str">
        <f>IF('Inventory List'!G66="","",'Inventory List'!G66)</f>
        <v>Green</v>
      </c>
      <c r="H116" s="78">
        <f>IF('Inventory List'!J66="","",'Inventory List'!J66)</f>
        <v>14.5</v>
      </c>
      <c r="I116" s="79">
        <f>IF('Inventory List'!K66="","",'Inventory List'!K66)</f>
        <v>1.5</v>
      </c>
      <c r="J116" s="78">
        <f>IF('Inventory List'!M66="","",'Inventory List'!M66)</f>
        <v>36.25</v>
      </c>
      <c r="K116" s="78">
        <f t="shared" si="1"/>
        <v>21.75</v>
      </c>
      <c r="L116" s="80">
        <f t="shared" si="2"/>
        <v>1.5</v>
      </c>
      <c r="N116" s="81" t="str">
        <f t="shared" si="3"/>
        <v/>
      </c>
      <c r="O116" s="167">
        <f t="shared" si="9"/>
        <v>14.5</v>
      </c>
      <c r="P116" s="168">
        <f t="shared" si="26"/>
        <v>1.6</v>
      </c>
      <c r="Q116" s="78">
        <f t="shared" si="10"/>
        <v>37.700000000000003</v>
      </c>
      <c r="T116" s="80" t="str">
        <f t="shared" si="11"/>
        <v/>
      </c>
      <c r="V116" s="78">
        <f t="shared" si="12"/>
        <v>0</v>
      </c>
      <c r="W116" s="78">
        <f t="shared" si="13"/>
        <v>1.4500000000000028</v>
      </c>
      <c r="X116" s="80">
        <f t="shared" si="14"/>
        <v>0.10000000000000009</v>
      </c>
      <c r="Y116" s="78">
        <f t="shared" si="15"/>
        <v>14.5</v>
      </c>
      <c r="Z116" s="78">
        <f t="shared" si="16"/>
        <v>37.700000000000003</v>
      </c>
      <c r="AA116" s="78">
        <f t="shared" si="17"/>
        <v>23.200000000000003</v>
      </c>
      <c r="AB116" s="80">
        <f t="shared" si="18"/>
        <v>1.6</v>
      </c>
      <c r="AC116" s="115">
        <v>6</v>
      </c>
      <c r="AD116" s="83">
        <f t="shared" si="27"/>
        <v>87</v>
      </c>
      <c r="AE116" s="83">
        <f t="shared" si="28"/>
        <v>87</v>
      </c>
      <c r="AF116" s="83">
        <f t="shared" si="19"/>
        <v>0</v>
      </c>
      <c r="AG116" s="83">
        <f t="shared" si="29"/>
        <v>217.5</v>
      </c>
      <c r="AH116" s="83">
        <f t="shared" si="30"/>
        <v>226.20000000000002</v>
      </c>
      <c r="AI116" s="83">
        <f t="shared" si="20"/>
        <v>8.7000000000000171</v>
      </c>
      <c r="AJ116" s="83">
        <f t="shared" si="21"/>
        <v>130.5</v>
      </c>
      <c r="AK116" s="83">
        <f t="shared" si="21"/>
        <v>139.20000000000002</v>
      </c>
      <c r="AL116" s="83">
        <f t="shared" si="22"/>
        <v>8.7000000000000171</v>
      </c>
      <c r="AM116" s="80">
        <f t="shared" si="23"/>
        <v>1.5</v>
      </c>
      <c r="AN116" s="80">
        <f t="shared" si="24"/>
        <v>1.6</v>
      </c>
      <c r="AO116" s="80">
        <f t="shared" si="25"/>
        <v>0.10000000000000009</v>
      </c>
    </row>
    <row r="117" spans="1:41" x14ac:dyDescent="0.25">
      <c r="A117" s="77">
        <f>IF('Inventory List'!A67="","",'Inventory List'!A67)</f>
        <v>158</v>
      </c>
      <c r="B117" s="77" t="str">
        <f>IF('Inventory List'!B67="","",'Inventory List'!B67)</f>
        <v>Clothing</v>
      </c>
      <c r="C117" s="77" t="str">
        <f>IF('Inventory List'!C67="","",'Inventory List'!C67)</f>
        <v>Pant</v>
      </c>
      <c r="D117" s="77" t="str">
        <f>IF('Inventory List'!D67="","",'Inventory List'!D67)</f>
        <v>Casual</v>
      </c>
      <c r="E117" s="77" t="str">
        <f>IF('Inventory List'!E67="","",'Inventory List'!E67)</f>
        <v>Boys</v>
      </c>
      <c r="F117" s="77" t="str">
        <f>IF('Inventory List'!F67="","",'Inventory List'!F67)</f>
        <v>M</v>
      </c>
      <c r="G117" s="77" t="str">
        <f>IF('Inventory List'!G67="","",'Inventory List'!G67)</f>
        <v>Blue</v>
      </c>
      <c r="H117" s="78">
        <f>IF('Inventory List'!J67="","",'Inventory List'!J67)</f>
        <v>14.5</v>
      </c>
      <c r="I117" s="79">
        <f>IF('Inventory List'!K67="","",'Inventory List'!K67)</f>
        <v>1.5</v>
      </c>
      <c r="J117" s="78">
        <f>IF('Inventory List'!M67="","",'Inventory List'!M67)</f>
        <v>36.25</v>
      </c>
      <c r="K117" s="78">
        <f t="shared" si="1"/>
        <v>21.75</v>
      </c>
      <c r="L117" s="80">
        <f t="shared" si="2"/>
        <v>1.5</v>
      </c>
      <c r="N117" s="81" t="str">
        <f t="shared" si="3"/>
        <v/>
      </c>
      <c r="O117" s="167">
        <f t="shared" si="9"/>
        <v>14.5</v>
      </c>
      <c r="P117" s="168">
        <f t="shared" si="26"/>
        <v>1.6</v>
      </c>
      <c r="Q117" s="78">
        <f t="shared" si="10"/>
        <v>37.700000000000003</v>
      </c>
      <c r="T117" s="80" t="str">
        <f t="shared" si="11"/>
        <v/>
      </c>
      <c r="V117" s="78">
        <f t="shared" si="12"/>
        <v>0</v>
      </c>
      <c r="W117" s="78">
        <f t="shared" si="13"/>
        <v>1.4500000000000028</v>
      </c>
      <c r="X117" s="80">
        <f t="shared" si="14"/>
        <v>0.10000000000000009</v>
      </c>
      <c r="Y117" s="78">
        <f t="shared" si="15"/>
        <v>14.5</v>
      </c>
      <c r="Z117" s="78">
        <f t="shared" si="16"/>
        <v>37.700000000000003</v>
      </c>
      <c r="AA117" s="78">
        <f t="shared" si="17"/>
        <v>23.200000000000003</v>
      </c>
      <c r="AB117" s="80">
        <f t="shared" si="18"/>
        <v>1.6</v>
      </c>
      <c r="AC117" s="115">
        <v>6</v>
      </c>
      <c r="AD117" s="83">
        <f t="shared" si="27"/>
        <v>87</v>
      </c>
      <c r="AE117" s="83">
        <f t="shared" si="28"/>
        <v>87</v>
      </c>
      <c r="AF117" s="83">
        <f t="shared" si="19"/>
        <v>0</v>
      </c>
      <c r="AG117" s="83">
        <f t="shared" si="29"/>
        <v>217.5</v>
      </c>
      <c r="AH117" s="83">
        <f t="shared" si="30"/>
        <v>226.20000000000002</v>
      </c>
      <c r="AI117" s="83">
        <f t="shared" si="20"/>
        <v>8.7000000000000171</v>
      </c>
      <c r="AJ117" s="83">
        <f t="shared" si="21"/>
        <v>130.5</v>
      </c>
      <c r="AK117" s="83">
        <f t="shared" si="21"/>
        <v>139.20000000000002</v>
      </c>
      <c r="AL117" s="83">
        <f t="shared" si="22"/>
        <v>8.7000000000000171</v>
      </c>
      <c r="AM117" s="80">
        <f t="shared" si="23"/>
        <v>1.5</v>
      </c>
      <c r="AN117" s="80">
        <f t="shared" si="24"/>
        <v>1.6</v>
      </c>
      <c r="AO117" s="80">
        <f t="shared" si="25"/>
        <v>0.10000000000000009</v>
      </c>
    </row>
    <row r="118" spans="1:41" x14ac:dyDescent="0.25">
      <c r="A118" s="77">
        <f>IF('Inventory List'!A68="","",'Inventory List'!A68)</f>
        <v>159</v>
      </c>
      <c r="B118" s="77" t="str">
        <f>IF('Inventory List'!B68="","",'Inventory List'!B68)</f>
        <v>Clothing</v>
      </c>
      <c r="C118" s="77" t="str">
        <f>IF('Inventory List'!C68="","",'Inventory List'!C68)</f>
        <v>Pant</v>
      </c>
      <c r="D118" s="77" t="str">
        <f>IF('Inventory List'!D68="","",'Inventory List'!D68)</f>
        <v>Casual</v>
      </c>
      <c r="E118" s="77" t="str">
        <f>IF('Inventory List'!E68="","",'Inventory List'!E68)</f>
        <v>Boys</v>
      </c>
      <c r="F118" s="77" t="str">
        <f>IF('Inventory List'!F68="","",'Inventory List'!F68)</f>
        <v>M</v>
      </c>
      <c r="G118" s="77" t="str">
        <f>IF('Inventory List'!G68="","",'Inventory List'!G68)</f>
        <v>White</v>
      </c>
      <c r="H118" s="78">
        <f>IF('Inventory List'!J68="","",'Inventory List'!J68)</f>
        <v>14.5</v>
      </c>
      <c r="I118" s="79">
        <f>IF('Inventory List'!K68="","",'Inventory List'!K68)</f>
        <v>1.5</v>
      </c>
      <c r="J118" s="78">
        <f>IF('Inventory List'!M68="","",'Inventory List'!M68)</f>
        <v>36.25</v>
      </c>
      <c r="K118" s="78">
        <f t="shared" si="1"/>
        <v>21.75</v>
      </c>
      <c r="L118" s="80">
        <f t="shared" si="2"/>
        <v>1.5</v>
      </c>
      <c r="N118" s="81" t="str">
        <f t="shared" si="3"/>
        <v/>
      </c>
      <c r="O118" s="167">
        <f t="shared" si="9"/>
        <v>14.5</v>
      </c>
      <c r="P118" s="168">
        <f t="shared" si="26"/>
        <v>1.6</v>
      </c>
      <c r="Q118" s="78">
        <f t="shared" si="10"/>
        <v>37.700000000000003</v>
      </c>
      <c r="T118" s="80" t="str">
        <f t="shared" si="11"/>
        <v/>
      </c>
      <c r="V118" s="78">
        <f t="shared" si="12"/>
        <v>0</v>
      </c>
      <c r="W118" s="78">
        <f t="shared" si="13"/>
        <v>1.4500000000000028</v>
      </c>
      <c r="X118" s="80">
        <f t="shared" si="14"/>
        <v>0.10000000000000009</v>
      </c>
      <c r="Y118" s="78">
        <f t="shared" si="15"/>
        <v>14.5</v>
      </c>
      <c r="Z118" s="78">
        <f t="shared" si="16"/>
        <v>37.700000000000003</v>
      </c>
      <c r="AA118" s="78">
        <f t="shared" si="17"/>
        <v>23.200000000000003</v>
      </c>
      <c r="AB118" s="80">
        <f t="shared" si="18"/>
        <v>1.6</v>
      </c>
      <c r="AC118" s="115">
        <v>6</v>
      </c>
      <c r="AD118" s="83">
        <f t="shared" si="27"/>
        <v>87</v>
      </c>
      <c r="AE118" s="83">
        <f t="shared" si="28"/>
        <v>87</v>
      </c>
      <c r="AF118" s="83">
        <f t="shared" si="19"/>
        <v>0</v>
      </c>
      <c r="AG118" s="83">
        <f t="shared" si="29"/>
        <v>217.5</v>
      </c>
      <c r="AH118" s="83">
        <f t="shared" si="30"/>
        <v>226.20000000000002</v>
      </c>
      <c r="AI118" s="83">
        <f t="shared" si="20"/>
        <v>8.7000000000000171</v>
      </c>
      <c r="AJ118" s="83">
        <f t="shared" si="21"/>
        <v>130.5</v>
      </c>
      <c r="AK118" s="83">
        <f t="shared" si="21"/>
        <v>139.20000000000002</v>
      </c>
      <c r="AL118" s="83">
        <f t="shared" si="22"/>
        <v>8.7000000000000171</v>
      </c>
      <c r="AM118" s="80">
        <f t="shared" si="23"/>
        <v>1.5</v>
      </c>
      <c r="AN118" s="80">
        <f t="shared" si="24"/>
        <v>1.6</v>
      </c>
      <c r="AO118" s="80">
        <f t="shared" si="25"/>
        <v>0.10000000000000009</v>
      </c>
    </row>
    <row r="119" spans="1:41" x14ac:dyDescent="0.25">
      <c r="A119" s="77">
        <f>IF('Inventory List'!A69="","",'Inventory List'!A69)</f>
        <v>160</v>
      </c>
      <c r="B119" s="77" t="str">
        <f>IF('Inventory List'!B69="","",'Inventory List'!B69)</f>
        <v>Clothing</v>
      </c>
      <c r="C119" s="77" t="str">
        <f>IF('Inventory List'!C69="","",'Inventory List'!C69)</f>
        <v>Pant</v>
      </c>
      <c r="D119" s="77" t="str">
        <f>IF('Inventory List'!D69="","",'Inventory List'!D69)</f>
        <v>Casual</v>
      </c>
      <c r="E119" s="77" t="str">
        <f>IF('Inventory List'!E69="","",'Inventory List'!E69)</f>
        <v>Boys</v>
      </c>
      <c r="F119" s="77" t="str">
        <f>IF('Inventory List'!F69="","",'Inventory List'!F69)</f>
        <v>L</v>
      </c>
      <c r="G119" s="77" t="str">
        <f>IF('Inventory List'!G69="","",'Inventory List'!G69)</f>
        <v>Green</v>
      </c>
      <c r="H119" s="78">
        <f>IF('Inventory List'!J69="","",'Inventory List'!J69)</f>
        <v>19</v>
      </c>
      <c r="I119" s="79">
        <f>IF('Inventory List'!K69="","",'Inventory List'!K69)</f>
        <v>1.5</v>
      </c>
      <c r="J119" s="78">
        <f>IF('Inventory List'!M69="","",'Inventory List'!M69)</f>
        <v>47.5</v>
      </c>
      <c r="K119" s="78">
        <f t="shared" si="1"/>
        <v>28.5</v>
      </c>
      <c r="L119" s="80">
        <f t="shared" si="2"/>
        <v>1.5</v>
      </c>
      <c r="N119" s="81" t="str">
        <f t="shared" si="3"/>
        <v/>
      </c>
      <c r="O119" s="167">
        <f t="shared" si="9"/>
        <v>19</v>
      </c>
      <c r="P119" s="168">
        <f t="shared" si="26"/>
        <v>1.6</v>
      </c>
      <c r="Q119" s="78">
        <f t="shared" si="10"/>
        <v>49.4</v>
      </c>
      <c r="T119" s="80" t="str">
        <f t="shared" si="11"/>
        <v/>
      </c>
      <c r="V119" s="78">
        <f t="shared" si="12"/>
        <v>0</v>
      </c>
      <c r="W119" s="78">
        <f t="shared" si="13"/>
        <v>1.8999999999999986</v>
      </c>
      <c r="X119" s="80">
        <f t="shared" si="14"/>
        <v>0.10000000000000009</v>
      </c>
      <c r="Y119" s="78">
        <f t="shared" si="15"/>
        <v>19</v>
      </c>
      <c r="Z119" s="78">
        <f t="shared" si="16"/>
        <v>49.4</v>
      </c>
      <c r="AA119" s="78">
        <f t="shared" si="17"/>
        <v>30.4</v>
      </c>
      <c r="AB119" s="80">
        <f t="shared" si="18"/>
        <v>1.5999999999999999</v>
      </c>
      <c r="AC119" s="115">
        <v>6</v>
      </c>
      <c r="AD119" s="83">
        <f t="shared" si="27"/>
        <v>114</v>
      </c>
      <c r="AE119" s="83">
        <f t="shared" si="28"/>
        <v>114</v>
      </c>
      <c r="AF119" s="83">
        <f t="shared" si="19"/>
        <v>0</v>
      </c>
      <c r="AG119" s="83">
        <f t="shared" si="29"/>
        <v>285</v>
      </c>
      <c r="AH119" s="83">
        <f t="shared" si="30"/>
        <v>296.39999999999998</v>
      </c>
      <c r="AI119" s="83">
        <f t="shared" si="20"/>
        <v>11.399999999999977</v>
      </c>
      <c r="AJ119" s="83">
        <f t="shared" si="21"/>
        <v>171</v>
      </c>
      <c r="AK119" s="83">
        <f t="shared" si="21"/>
        <v>182.39999999999998</v>
      </c>
      <c r="AL119" s="83">
        <f t="shared" si="22"/>
        <v>11.399999999999977</v>
      </c>
      <c r="AM119" s="80">
        <f t="shared" si="23"/>
        <v>1.5</v>
      </c>
      <c r="AN119" s="80">
        <f t="shared" si="24"/>
        <v>1.5999999999999999</v>
      </c>
      <c r="AO119" s="80">
        <f t="shared" si="25"/>
        <v>9.9999999999999867E-2</v>
      </c>
    </row>
    <row r="120" spans="1:41" x14ac:dyDescent="0.25">
      <c r="A120" s="77">
        <f>IF('Inventory List'!A70="","",'Inventory List'!A70)</f>
        <v>161</v>
      </c>
      <c r="B120" s="77" t="str">
        <f>IF('Inventory List'!B70="","",'Inventory List'!B70)</f>
        <v>Clothing</v>
      </c>
      <c r="C120" s="77" t="str">
        <f>IF('Inventory List'!C70="","",'Inventory List'!C70)</f>
        <v>Pant</v>
      </c>
      <c r="D120" s="77" t="str">
        <f>IF('Inventory List'!D70="","",'Inventory List'!D70)</f>
        <v>Casual</v>
      </c>
      <c r="E120" s="77" t="str">
        <f>IF('Inventory List'!E70="","",'Inventory List'!E70)</f>
        <v>Boys</v>
      </c>
      <c r="F120" s="77" t="str">
        <f>IF('Inventory List'!F70="","",'Inventory List'!F70)</f>
        <v>L</v>
      </c>
      <c r="G120" s="77" t="str">
        <f>IF('Inventory List'!G70="","",'Inventory List'!G70)</f>
        <v>Blue</v>
      </c>
      <c r="H120" s="78">
        <f>IF('Inventory List'!J70="","",'Inventory List'!J70)</f>
        <v>19</v>
      </c>
      <c r="I120" s="79">
        <f>IF('Inventory List'!K70="","",'Inventory List'!K70)</f>
        <v>1.5</v>
      </c>
      <c r="J120" s="78">
        <f>IF('Inventory List'!M70="","",'Inventory List'!M70)</f>
        <v>47.5</v>
      </c>
      <c r="K120" s="78">
        <f t="shared" si="1"/>
        <v>28.5</v>
      </c>
      <c r="L120" s="80">
        <f t="shared" si="2"/>
        <v>1.5</v>
      </c>
      <c r="N120" s="81" t="str">
        <f t="shared" si="3"/>
        <v/>
      </c>
      <c r="O120" s="167">
        <f t="shared" si="9"/>
        <v>19</v>
      </c>
      <c r="P120" s="168">
        <f t="shared" si="26"/>
        <v>1.6</v>
      </c>
      <c r="Q120" s="78">
        <f t="shared" si="10"/>
        <v>49.4</v>
      </c>
      <c r="T120" s="80" t="str">
        <f t="shared" si="11"/>
        <v/>
      </c>
      <c r="V120" s="78">
        <f t="shared" si="12"/>
        <v>0</v>
      </c>
      <c r="W120" s="78">
        <f t="shared" si="13"/>
        <v>1.8999999999999986</v>
      </c>
      <c r="X120" s="80">
        <f t="shared" si="14"/>
        <v>0.10000000000000009</v>
      </c>
      <c r="Y120" s="78">
        <f t="shared" si="15"/>
        <v>19</v>
      </c>
      <c r="Z120" s="78">
        <f t="shared" si="16"/>
        <v>49.4</v>
      </c>
      <c r="AA120" s="78">
        <f t="shared" si="17"/>
        <v>30.4</v>
      </c>
      <c r="AB120" s="80">
        <f t="shared" si="18"/>
        <v>1.5999999999999999</v>
      </c>
      <c r="AC120" s="115">
        <v>6</v>
      </c>
      <c r="AD120" s="83">
        <f t="shared" si="27"/>
        <v>114</v>
      </c>
      <c r="AE120" s="83">
        <f t="shared" si="28"/>
        <v>114</v>
      </c>
      <c r="AF120" s="83">
        <f t="shared" si="19"/>
        <v>0</v>
      </c>
      <c r="AG120" s="83">
        <f t="shared" si="29"/>
        <v>285</v>
      </c>
      <c r="AH120" s="83">
        <f t="shared" si="30"/>
        <v>296.39999999999998</v>
      </c>
      <c r="AI120" s="83">
        <f t="shared" si="20"/>
        <v>11.399999999999977</v>
      </c>
      <c r="AJ120" s="83">
        <f t="shared" si="21"/>
        <v>171</v>
      </c>
      <c r="AK120" s="83">
        <f t="shared" si="21"/>
        <v>182.39999999999998</v>
      </c>
      <c r="AL120" s="83">
        <f t="shared" si="22"/>
        <v>11.399999999999977</v>
      </c>
      <c r="AM120" s="80">
        <f t="shared" si="23"/>
        <v>1.5</v>
      </c>
      <c r="AN120" s="80">
        <f t="shared" si="24"/>
        <v>1.5999999999999999</v>
      </c>
      <c r="AO120" s="80">
        <f t="shared" si="25"/>
        <v>9.9999999999999867E-2</v>
      </c>
    </row>
    <row r="121" spans="1:41" x14ac:dyDescent="0.25">
      <c r="A121" s="77">
        <f>IF('Inventory List'!A71="","",'Inventory List'!A71)</f>
        <v>162</v>
      </c>
      <c r="B121" s="77" t="str">
        <f>IF('Inventory List'!B71="","",'Inventory List'!B71)</f>
        <v>Clothing</v>
      </c>
      <c r="C121" s="77" t="str">
        <f>IF('Inventory List'!C71="","",'Inventory List'!C71)</f>
        <v>Pant</v>
      </c>
      <c r="D121" s="77" t="str">
        <f>IF('Inventory List'!D71="","",'Inventory List'!D71)</f>
        <v>Casual</v>
      </c>
      <c r="E121" s="77" t="str">
        <f>IF('Inventory List'!E71="","",'Inventory List'!E71)</f>
        <v>Boys</v>
      </c>
      <c r="F121" s="77" t="str">
        <f>IF('Inventory List'!F71="","",'Inventory List'!F71)</f>
        <v>L</v>
      </c>
      <c r="G121" s="77" t="str">
        <f>IF('Inventory List'!G71="","",'Inventory List'!G71)</f>
        <v>White</v>
      </c>
      <c r="H121" s="78">
        <f>IF('Inventory List'!J71="","",'Inventory List'!J71)</f>
        <v>19</v>
      </c>
      <c r="I121" s="79">
        <f>IF('Inventory List'!K71="","",'Inventory List'!K71)</f>
        <v>1.5</v>
      </c>
      <c r="J121" s="78">
        <f>IF('Inventory List'!M71="","",'Inventory List'!M71)</f>
        <v>47.5</v>
      </c>
      <c r="K121" s="78">
        <f t="shared" si="1"/>
        <v>28.5</v>
      </c>
      <c r="L121" s="80">
        <f t="shared" si="2"/>
        <v>1.5</v>
      </c>
      <c r="N121" s="81" t="str">
        <f t="shared" si="3"/>
        <v/>
      </c>
      <c r="O121" s="167">
        <f t="shared" si="9"/>
        <v>19</v>
      </c>
      <c r="P121" s="168">
        <f t="shared" si="26"/>
        <v>1.6</v>
      </c>
      <c r="Q121" s="78">
        <f t="shared" si="10"/>
        <v>49.4</v>
      </c>
      <c r="T121" s="80" t="str">
        <f t="shared" si="11"/>
        <v/>
      </c>
      <c r="V121" s="78">
        <f t="shared" si="12"/>
        <v>0</v>
      </c>
      <c r="W121" s="78">
        <f t="shared" si="13"/>
        <v>1.8999999999999986</v>
      </c>
      <c r="X121" s="80">
        <f t="shared" si="14"/>
        <v>0.10000000000000009</v>
      </c>
      <c r="Y121" s="78">
        <f t="shared" si="15"/>
        <v>19</v>
      </c>
      <c r="Z121" s="78">
        <f t="shared" si="16"/>
        <v>49.4</v>
      </c>
      <c r="AA121" s="78">
        <f t="shared" si="17"/>
        <v>30.4</v>
      </c>
      <c r="AB121" s="80">
        <f t="shared" si="18"/>
        <v>1.5999999999999999</v>
      </c>
      <c r="AC121" s="115">
        <v>6</v>
      </c>
      <c r="AD121" s="83">
        <f t="shared" si="27"/>
        <v>114</v>
      </c>
      <c r="AE121" s="83">
        <f t="shared" si="28"/>
        <v>114</v>
      </c>
      <c r="AF121" s="83">
        <f t="shared" si="19"/>
        <v>0</v>
      </c>
      <c r="AG121" s="83">
        <f t="shared" si="29"/>
        <v>285</v>
      </c>
      <c r="AH121" s="83">
        <f t="shared" si="30"/>
        <v>296.39999999999998</v>
      </c>
      <c r="AI121" s="83">
        <f t="shared" si="20"/>
        <v>11.399999999999977</v>
      </c>
      <c r="AJ121" s="83">
        <f t="shared" si="21"/>
        <v>171</v>
      </c>
      <c r="AK121" s="83">
        <f t="shared" si="21"/>
        <v>182.39999999999998</v>
      </c>
      <c r="AL121" s="83">
        <f t="shared" si="22"/>
        <v>11.399999999999977</v>
      </c>
      <c r="AM121" s="80">
        <f t="shared" si="23"/>
        <v>1.5</v>
      </c>
      <c r="AN121" s="80">
        <f t="shared" si="24"/>
        <v>1.5999999999999999</v>
      </c>
      <c r="AO121" s="80">
        <f t="shared" si="25"/>
        <v>9.9999999999999867E-2</v>
      </c>
    </row>
    <row r="122" spans="1:41" x14ac:dyDescent="0.25">
      <c r="A122" s="77">
        <f>IF('Inventory List'!A72="","",'Inventory List'!A72)</f>
        <v>163</v>
      </c>
      <c r="B122" s="77" t="str">
        <f>IF('Inventory List'!B72="","",'Inventory List'!B72)</f>
        <v>Clothing</v>
      </c>
      <c r="C122" s="77" t="str">
        <f>IF('Inventory List'!C72="","",'Inventory List'!C72)</f>
        <v>Pant</v>
      </c>
      <c r="D122" s="77" t="str">
        <f>IF('Inventory List'!D72="","",'Inventory List'!D72)</f>
        <v>Casual</v>
      </c>
      <c r="E122" s="77" t="str">
        <f>IF('Inventory List'!E72="","",'Inventory List'!E72)</f>
        <v>Girls</v>
      </c>
      <c r="F122" s="77" t="str">
        <f>IF('Inventory List'!F72="","",'Inventory List'!F72)</f>
        <v>S</v>
      </c>
      <c r="G122" s="77" t="str">
        <f>IF('Inventory List'!G72="","",'Inventory List'!G72)</f>
        <v>Green</v>
      </c>
      <c r="H122" s="78">
        <f>IF('Inventory List'!J72="","",'Inventory List'!J72)</f>
        <v>10</v>
      </c>
      <c r="I122" s="79">
        <f>IF('Inventory List'!K72="","",'Inventory List'!K72)</f>
        <v>1.5</v>
      </c>
      <c r="J122" s="78">
        <f>IF('Inventory List'!M72="","",'Inventory List'!M72)</f>
        <v>25</v>
      </c>
      <c r="K122" s="78">
        <f t="shared" si="1"/>
        <v>15</v>
      </c>
      <c r="L122" s="80">
        <f t="shared" si="2"/>
        <v>1.5</v>
      </c>
      <c r="N122" s="81" t="str">
        <f t="shared" si="3"/>
        <v/>
      </c>
      <c r="O122" s="167">
        <f t="shared" si="9"/>
        <v>10</v>
      </c>
      <c r="P122" s="168">
        <f t="shared" si="26"/>
        <v>1.6</v>
      </c>
      <c r="Q122" s="78">
        <f t="shared" si="10"/>
        <v>26</v>
      </c>
      <c r="T122" s="80" t="str">
        <f t="shared" si="11"/>
        <v/>
      </c>
      <c r="V122" s="78">
        <f t="shared" si="12"/>
        <v>0</v>
      </c>
      <c r="W122" s="78">
        <f t="shared" si="13"/>
        <v>1</v>
      </c>
      <c r="X122" s="80">
        <f t="shared" si="14"/>
        <v>0.10000000000000009</v>
      </c>
      <c r="Y122" s="78">
        <f t="shared" si="15"/>
        <v>10</v>
      </c>
      <c r="Z122" s="78">
        <f t="shared" si="16"/>
        <v>26</v>
      </c>
      <c r="AA122" s="78">
        <f t="shared" si="17"/>
        <v>16</v>
      </c>
      <c r="AB122" s="80">
        <f t="shared" si="18"/>
        <v>1.6</v>
      </c>
      <c r="AC122" s="115">
        <v>6</v>
      </c>
      <c r="AD122" s="83">
        <f t="shared" si="27"/>
        <v>60</v>
      </c>
      <c r="AE122" s="83">
        <f t="shared" si="28"/>
        <v>60</v>
      </c>
      <c r="AF122" s="83">
        <f t="shared" si="19"/>
        <v>0</v>
      </c>
      <c r="AG122" s="83">
        <f t="shared" si="29"/>
        <v>150</v>
      </c>
      <c r="AH122" s="83">
        <f t="shared" si="30"/>
        <v>156</v>
      </c>
      <c r="AI122" s="83">
        <f t="shared" si="20"/>
        <v>6</v>
      </c>
      <c r="AJ122" s="83">
        <f t="shared" si="21"/>
        <v>90</v>
      </c>
      <c r="AK122" s="83">
        <f t="shared" si="21"/>
        <v>96</v>
      </c>
      <c r="AL122" s="83">
        <f t="shared" si="22"/>
        <v>6</v>
      </c>
      <c r="AM122" s="80">
        <f t="shared" si="23"/>
        <v>1.5</v>
      </c>
      <c r="AN122" s="80">
        <f t="shared" si="24"/>
        <v>1.6</v>
      </c>
      <c r="AO122" s="80">
        <f t="shared" si="25"/>
        <v>0.10000000000000009</v>
      </c>
    </row>
    <row r="123" spans="1:41" x14ac:dyDescent="0.25">
      <c r="A123" s="77">
        <f>IF('Inventory List'!A73="","",'Inventory List'!A73)</f>
        <v>164</v>
      </c>
      <c r="B123" s="77" t="str">
        <f>IF('Inventory List'!B73="","",'Inventory List'!B73)</f>
        <v>Clothing</v>
      </c>
      <c r="C123" s="77" t="str">
        <f>IF('Inventory List'!C73="","",'Inventory List'!C73)</f>
        <v>Pant</v>
      </c>
      <c r="D123" s="77" t="str">
        <f>IF('Inventory List'!D73="","",'Inventory List'!D73)</f>
        <v>Casual</v>
      </c>
      <c r="E123" s="77" t="str">
        <f>IF('Inventory List'!E73="","",'Inventory List'!E73)</f>
        <v>Girls</v>
      </c>
      <c r="F123" s="77" t="str">
        <f>IF('Inventory List'!F73="","",'Inventory List'!F73)</f>
        <v>S</v>
      </c>
      <c r="G123" s="77" t="str">
        <f>IF('Inventory List'!G73="","",'Inventory List'!G73)</f>
        <v>Blue</v>
      </c>
      <c r="H123" s="78">
        <f>IF('Inventory List'!J73="","",'Inventory List'!J73)</f>
        <v>10</v>
      </c>
      <c r="I123" s="79">
        <f>IF('Inventory List'!K73="","",'Inventory List'!K73)</f>
        <v>1.5</v>
      </c>
      <c r="J123" s="78">
        <f>IF('Inventory List'!M73="","",'Inventory List'!M73)</f>
        <v>25</v>
      </c>
      <c r="K123" s="78">
        <f t="shared" ref="K123:K186" si="31">J123-H123</f>
        <v>15</v>
      </c>
      <c r="L123" s="80">
        <f t="shared" ref="L123:L186" si="32">K123/H123</f>
        <v>1.5</v>
      </c>
      <c r="N123" s="81" t="str">
        <f t="shared" ref="N123:N186" si="33">IF(O123&lt;&gt;H123,"*","")</f>
        <v/>
      </c>
      <c r="O123" s="167">
        <f t="shared" si="9"/>
        <v>10</v>
      </c>
      <c r="P123" s="168">
        <f t="shared" si="26"/>
        <v>1.6</v>
      </c>
      <c r="Q123" s="78">
        <f t="shared" si="10"/>
        <v>26</v>
      </c>
      <c r="T123" s="80" t="str">
        <f t="shared" si="11"/>
        <v/>
      </c>
      <c r="V123" s="78">
        <f t="shared" si="12"/>
        <v>0</v>
      </c>
      <c r="W123" s="78">
        <f t="shared" si="13"/>
        <v>1</v>
      </c>
      <c r="X123" s="80">
        <f t="shared" si="14"/>
        <v>0.10000000000000009</v>
      </c>
      <c r="Y123" s="78">
        <f t="shared" si="15"/>
        <v>10</v>
      </c>
      <c r="Z123" s="78">
        <f t="shared" si="16"/>
        <v>26</v>
      </c>
      <c r="AA123" s="78">
        <f t="shared" si="17"/>
        <v>16</v>
      </c>
      <c r="AB123" s="80">
        <f t="shared" si="18"/>
        <v>1.6</v>
      </c>
      <c r="AC123" s="115">
        <v>6</v>
      </c>
      <c r="AD123" s="83">
        <f t="shared" ref="AD123:AD154" si="34">H123*AC123</f>
        <v>60</v>
      </c>
      <c r="AE123" s="83">
        <f t="shared" ref="AE123:AE154" si="35">O123*AC123</f>
        <v>60</v>
      </c>
      <c r="AF123" s="83">
        <f t="shared" si="19"/>
        <v>0</v>
      </c>
      <c r="AG123" s="83">
        <f t="shared" ref="AG123:AG154" si="36">J123*AC123</f>
        <v>150</v>
      </c>
      <c r="AH123" s="83">
        <f t="shared" ref="AH123:AH154" si="37">Z123*AC123</f>
        <v>156</v>
      </c>
      <c r="AI123" s="83">
        <f t="shared" si="20"/>
        <v>6</v>
      </c>
      <c r="AJ123" s="83">
        <f t="shared" si="21"/>
        <v>90</v>
      </c>
      <c r="AK123" s="83">
        <f t="shared" si="21"/>
        <v>96</v>
      </c>
      <c r="AL123" s="83">
        <f t="shared" si="22"/>
        <v>6</v>
      </c>
      <c r="AM123" s="80">
        <f t="shared" si="23"/>
        <v>1.5</v>
      </c>
      <c r="AN123" s="80">
        <f t="shared" si="24"/>
        <v>1.6</v>
      </c>
      <c r="AO123" s="80">
        <f t="shared" si="25"/>
        <v>0.10000000000000009</v>
      </c>
    </row>
    <row r="124" spans="1:41" x14ac:dyDescent="0.25">
      <c r="A124" s="77">
        <f>IF('Inventory List'!A74="","",'Inventory List'!A74)</f>
        <v>165</v>
      </c>
      <c r="B124" s="77" t="str">
        <f>IF('Inventory List'!B74="","",'Inventory List'!B74)</f>
        <v>Clothing</v>
      </c>
      <c r="C124" s="77" t="str">
        <f>IF('Inventory List'!C74="","",'Inventory List'!C74)</f>
        <v>Pant</v>
      </c>
      <c r="D124" s="77" t="str">
        <f>IF('Inventory List'!D74="","",'Inventory List'!D74)</f>
        <v>Casual</v>
      </c>
      <c r="E124" s="77" t="str">
        <f>IF('Inventory List'!E74="","",'Inventory List'!E74)</f>
        <v>Girls</v>
      </c>
      <c r="F124" s="77" t="str">
        <f>IF('Inventory List'!F74="","",'Inventory List'!F74)</f>
        <v>S</v>
      </c>
      <c r="G124" s="77" t="str">
        <f>IF('Inventory List'!G74="","",'Inventory List'!G74)</f>
        <v>White</v>
      </c>
      <c r="H124" s="78">
        <f>IF('Inventory List'!J74="","",'Inventory List'!J74)</f>
        <v>10</v>
      </c>
      <c r="I124" s="79">
        <f>IF('Inventory List'!K74="","",'Inventory List'!K74)</f>
        <v>1.5</v>
      </c>
      <c r="J124" s="78">
        <f>IF('Inventory List'!M74="","",'Inventory List'!M74)</f>
        <v>25</v>
      </c>
      <c r="K124" s="78">
        <f t="shared" si="31"/>
        <v>15</v>
      </c>
      <c r="L124" s="80">
        <f t="shared" si="32"/>
        <v>1.5</v>
      </c>
      <c r="N124" s="81" t="str">
        <f t="shared" si="33"/>
        <v/>
      </c>
      <c r="O124" s="167">
        <f t="shared" ref="O124:O187" si="38">H124</f>
        <v>10</v>
      </c>
      <c r="P124" s="168">
        <f t="shared" ref="P124:P187" si="39">IF($P$53&lt;&gt;"",$P$53,$I124)</f>
        <v>1.6</v>
      </c>
      <c r="Q124" s="78">
        <f t="shared" ref="Q124:Q187" si="40">O124*(1+P124)</f>
        <v>26</v>
      </c>
      <c r="T124" s="80" t="str">
        <f t="shared" ref="T124:T187" si="41">IF(S124="","",(S124-O124)/O124)</f>
        <v/>
      </c>
      <c r="V124" s="78">
        <f t="shared" ref="V124:V187" si="42">O124-H124</f>
        <v>0</v>
      </c>
      <c r="W124" s="78">
        <f t="shared" ref="W124:W187" si="43">IF(S124="",(Q124-J124),(S124-J124))</f>
        <v>1</v>
      </c>
      <c r="X124" s="80">
        <f t="shared" ref="X124:X187" si="44">IF(S124="",(P124-I124),(T124-I124))</f>
        <v>0.10000000000000009</v>
      </c>
      <c r="Y124" s="78">
        <f t="shared" ref="Y124:Y187" si="45">O124</f>
        <v>10</v>
      </c>
      <c r="Z124" s="78">
        <f t="shared" ref="Z124:Z187" si="46">J124+W124</f>
        <v>26</v>
      </c>
      <c r="AA124" s="78">
        <f t="shared" ref="AA124:AA187" si="47">Z124-Y124</f>
        <v>16</v>
      </c>
      <c r="AB124" s="80">
        <f t="shared" ref="AB124:AB187" si="48">AA124/Y124</f>
        <v>1.6</v>
      </c>
      <c r="AC124" s="115">
        <v>6</v>
      </c>
      <c r="AD124" s="83">
        <f t="shared" si="34"/>
        <v>60</v>
      </c>
      <c r="AE124" s="83">
        <f t="shared" si="35"/>
        <v>60</v>
      </c>
      <c r="AF124" s="83">
        <f t="shared" ref="AF124:AF187" si="49">AE124-AD124</f>
        <v>0</v>
      </c>
      <c r="AG124" s="83">
        <f t="shared" si="36"/>
        <v>150</v>
      </c>
      <c r="AH124" s="83">
        <f t="shared" si="37"/>
        <v>156</v>
      </c>
      <c r="AI124" s="83">
        <f t="shared" ref="AI124:AI187" si="50">AH124-AG124</f>
        <v>6</v>
      </c>
      <c r="AJ124" s="83">
        <f t="shared" ref="AJ124:AK187" si="51">AG124-AD124</f>
        <v>90</v>
      </c>
      <c r="AK124" s="83">
        <f t="shared" si="51"/>
        <v>96</v>
      </c>
      <c r="AL124" s="83">
        <f t="shared" ref="AL124:AL187" si="52">AK124-AJ124</f>
        <v>6</v>
      </c>
      <c r="AM124" s="80">
        <f t="shared" ref="AM124:AM187" si="53">AJ124/AD124</f>
        <v>1.5</v>
      </c>
      <c r="AN124" s="80">
        <f t="shared" ref="AN124:AN187" si="54">AK124/AE124</f>
        <v>1.6</v>
      </c>
      <c r="AO124" s="80">
        <f t="shared" ref="AO124:AO187" si="55">AN124-AM124</f>
        <v>0.10000000000000009</v>
      </c>
    </row>
    <row r="125" spans="1:41" x14ac:dyDescent="0.25">
      <c r="A125" s="77">
        <f>IF('Inventory List'!A75="","",'Inventory List'!A75)</f>
        <v>166</v>
      </c>
      <c r="B125" s="77" t="str">
        <f>IF('Inventory List'!B75="","",'Inventory List'!B75)</f>
        <v>Clothing</v>
      </c>
      <c r="C125" s="77" t="str">
        <f>IF('Inventory List'!C75="","",'Inventory List'!C75)</f>
        <v>Pant</v>
      </c>
      <c r="D125" s="77" t="str">
        <f>IF('Inventory List'!D75="","",'Inventory List'!D75)</f>
        <v>Casual</v>
      </c>
      <c r="E125" s="77" t="str">
        <f>IF('Inventory List'!E75="","",'Inventory List'!E75)</f>
        <v>Girls</v>
      </c>
      <c r="F125" s="77" t="str">
        <f>IF('Inventory List'!F75="","",'Inventory List'!F75)</f>
        <v>M</v>
      </c>
      <c r="G125" s="77" t="str">
        <f>IF('Inventory List'!G75="","",'Inventory List'!G75)</f>
        <v>Green</v>
      </c>
      <c r="H125" s="78">
        <f>IF('Inventory List'!J75="","",'Inventory List'!J75)</f>
        <v>14.5</v>
      </c>
      <c r="I125" s="79">
        <f>IF('Inventory List'!K75="","",'Inventory List'!K75)</f>
        <v>1.5</v>
      </c>
      <c r="J125" s="78">
        <f>IF('Inventory List'!M75="","",'Inventory List'!M75)</f>
        <v>36.25</v>
      </c>
      <c r="K125" s="78">
        <f t="shared" si="31"/>
        <v>21.75</v>
      </c>
      <c r="L125" s="80">
        <f t="shared" si="32"/>
        <v>1.5</v>
      </c>
      <c r="N125" s="81" t="str">
        <f t="shared" si="33"/>
        <v/>
      </c>
      <c r="O125" s="167">
        <f t="shared" si="38"/>
        <v>14.5</v>
      </c>
      <c r="P125" s="168">
        <f t="shared" si="39"/>
        <v>1.6</v>
      </c>
      <c r="Q125" s="78">
        <f t="shared" si="40"/>
        <v>37.700000000000003</v>
      </c>
      <c r="T125" s="80" t="str">
        <f t="shared" si="41"/>
        <v/>
      </c>
      <c r="V125" s="78">
        <f t="shared" si="42"/>
        <v>0</v>
      </c>
      <c r="W125" s="78">
        <f t="shared" si="43"/>
        <v>1.4500000000000028</v>
      </c>
      <c r="X125" s="80">
        <f t="shared" si="44"/>
        <v>0.10000000000000009</v>
      </c>
      <c r="Y125" s="78">
        <f t="shared" si="45"/>
        <v>14.5</v>
      </c>
      <c r="Z125" s="78">
        <f t="shared" si="46"/>
        <v>37.700000000000003</v>
      </c>
      <c r="AA125" s="78">
        <f t="shared" si="47"/>
        <v>23.200000000000003</v>
      </c>
      <c r="AB125" s="80">
        <f t="shared" si="48"/>
        <v>1.6</v>
      </c>
      <c r="AC125" s="115">
        <v>6</v>
      </c>
      <c r="AD125" s="83">
        <f t="shared" si="34"/>
        <v>87</v>
      </c>
      <c r="AE125" s="83">
        <f t="shared" si="35"/>
        <v>87</v>
      </c>
      <c r="AF125" s="83">
        <f t="shared" si="49"/>
        <v>0</v>
      </c>
      <c r="AG125" s="83">
        <f t="shared" si="36"/>
        <v>217.5</v>
      </c>
      <c r="AH125" s="83">
        <f t="shared" si="37"/>
        <v>226.20000000000002</v>
      </c>
      <c r="AI125" s="83">
        <f t="shared" si="50"/>
        <v>8.7000000000000171</v>
      </c>
      <c r="AJ125" s="83">
        <f t="shared" si="51"/>
        <v>130.5</v>
      </c>
      <c r="AK125" s="83">
        <f t="shared" si="51"/>
        <v>139.20000000000002</v>
      </c>
      <c r="AL125" s="83">
        <f t="shared" si="52"/>
        <v>8.7000000000000171</v>
      </c>
      <c r="AM125" s="80">
        <f t="shared" si="53"/>
        <v>1.5</v>
      </c>
      <c r="AN125" s="80">
        <f t="shared" si="54"/>
        <v>1.6</v>
      </c>
      <c r="AO125" s="80">
        <f t="shared" si="55"/>
        <v>0.10000000000000009</v>
      </c>
    </row>
    <row r="126" spans="1:41" x14ac:dyDescent="0.25">
      <c r="A126" s="77">
        <f>IF('Inventory List'!A76="","",'Inventory List'!A76)</f>
        <v>167</v>
      </c>
      <c r="B126" s="77" t="str">
        <f>IF('Inventory List'!B76="","",'Inventory List'!B76)</f>
        <v>Clothing</v>
      </c>
      <c r="C126" s="77" t="str">
        <f>IF('Inventory List'!C76="","",'Inventory List'!C76)</f>
        <v>Pant</v>
      </c>
      <c r="D126" s="77" t="str">
        <f>IF('Inventory List'!D76="","",'Inventory List'!D76)</f>
        <v>Casual</v>
      </c>
      <c r="E126" s="77" t="str">
        <f>IF('Inventory List'!E76="","",'Inventory List'!E76)</f>
        <v>Girls</v>
      </c>
      <c r="F126" s="77" t="str">
        <f>IF('Inventory List'!F76="","",'Inventory List'!F76)</f>
        <v>M</v>
      </c>
      <c r="G126" s="77" t="str">
        <f>IF('Inventory List'!G76="","",'Inventory List'!G76)</f>
        <v>Blue</v>
      </c>
      <c r="H126" s="78">
        <f>IF('Inventory List'!J76="","",'Inventory List'!J76)</f>
        <v>14.5</v>
      </c>
      <c r="I126" s="79">
        <f>IF('Inventory List'!K76="","",'Inventory List'!K76)</f>
        <v>1.5</v>
      </c>
      <c r="J126" s="78">
        <f>IF('Inventory List'!M76="","",'Inventory List'!M76)</f>
        <v>36.25</v>
      </c>
      <c r="K126" s="78">
        <f t="shared" si="31"/>
        <v>21.75</v>
      </c>
      <c r="L126" s="80">
        <f t="shared" si="32"/>
        <v>1.5</v>
      </c>
      <c r="N126" s="81" t="str">
        <f t="shared" si="33"/>
        <v/>
      </c>
      <c r="O126" s="167">
        <f t="shared" si="38"/>
        <v>14.5</v>
      </c>
      <c r="P126" s="168">
        <f t="shared" si="39"/>
        <v>1.6</v>
      </c>
      <c r="Q126" s="78">
        <f t="shared" si="40"/>
        <v>37.700000000000003</v>
      </c>
      <c r="T126" s="80" t="str">
        <f t="shared" si="41"/>
        <v/>
      </c>
      <c r="V126" s="78">
        <f t="shared" si="42"/>
        <v>0</v>
      </c>
      <c r="W126" s="78">
        <f t="shared" si="43"/>
        <v>1.4500000000000028</v>
      </c>
      <c r="X126" s="80">
        <f t="shared" si="44"/>
        <v>0.10000000000000009</v>
      </c>
      <c r="Y126" s="78">
        <f t="shared" si="45"/>
        <v>14.5</v>
      </c>
      <c r="Z126" s="78">
        <f t="shared" si="46"/>
        <v>37.700000000000003</v>
      </c>
      <c r="AA126" s="78">
        <f t="shared" si="47"/>
        <v>23.200000000000003</v>
      </c>
      <c r="AB126" s="80">
        <f t="shared" si="48"/>
        <v>1.6</v>
      </c>
      <c r="AC126" s="115">
        <v>6</v>
      </c>
      <c r="AD126" s="83">
        <f t="shared" si="34"/>
        <v>87</v>
      </c>
      <c r="AE126" s="83">
        <f t="shared" si="35"/>
        <v>87</v>
      </c>
      <c r="AF126" s="83">
        <f t="shared" si="49"/>
        <v>0</v>
      </c>
      <c r="AG126" s="83">
        <f t="shared" si="36"/>
        <v>217.5</v>
      </c>
      <c r="AH126" s="83">
        <f t="shared" si="37"/>
        <v>226.20000000000002</v>
      </c>
      <c r="AI126" s="83">
        <f t="shared" si="50"/>
        <v>8.7000000000000171</v>
      </c>
      <c r="AJ126" s="83">
        <f t="shared" si="51"/>
        <v>130.5</v>
      </c>
      <c r="AK126" s="83">
        <f t="shared" si="51"/>
        <v>139.20000000000002</v>
      </c>
      <c r="AL126" s="83">
        <f t="shared" si="52"/>
        <v>8.7000000000000171</v>
      </c>
      <c r="AM126" s="80">
        <f t="shared" si="53"/>
        <v>1.5</v>
      </c>
      <c r="AN126" s="80">
        <f t="shared" si="54"/>
        <v>1.6</v>
      </c>
      <c r="AO126" s="80">
        <f t="shared" si="55"/>
        <v>0.10000000000000009</v>
      </c>
    </row>
    <row r="127" spans="1:41" x14ac:dyDescent="0.25">
      <c r="A127" s="77">
        <f>IF('Inventory List'!A77="","",'Inventory List'!A77)</f>
        <v>168</v>
      </c>
      <c r="B127" s="77" t="str">
        <f>IF('Inventory List'!B77="","",'Inventory List'!B77)</f>
        <v>Clothing</v>
      </c>
      <c r="C127" s="77" t="str">
        <f>IF('Inventory List'!C77="","",'Inventory List'!C77)</f>
        <v>Pant</v>
      </c>
      <c r="D127" s="77" t="str">
        <f>IF('Inventory List'!D77="","",'Inventory List'!D77)</f>
        <v>Casual</v>
      </c>
      <c r="E127" s="77" t="str">
        <f>IF('Inventory List'!E77="","",'Inventory List'!E77)</f>
        <v>Girls</v>
      </c>
      <c r="F127" s="77" t="str">
        <f>IF('Inventory List'!F77="","",'Inventory List'!F77)</f>
        <v>M</v>
      </c>
      <c r="G127" s="77" t="str">
        <f>IF('Inventory List'!G77="","",'Inventory List'!G77)</f>
        <v>White</v>
      </c>
      <c r="H127" s="78">
        <f>IF('Inventory List'!J77="","",'Inventory List'!J77)</f>
        <v>14.5</v>
      </c>
      <c r="I127" s="79">
        <f>IF('Inventory List'!K77="","",'Inventory List'!K77)</f>
        <v>1.5</v>
      </c>
      <c r="J127" s="78">
        <f>IF('Inventory List'!M77="","",'Inventory List'!M77)</f>
        <v>36.25</v>
      </c>
      <c r="K127" s="78">
        <f t="shared" si="31"/>
        <v>21.75</v>
      </c>
      <c r="L127" s="80">
        <f t="shared" si="32"/>
        <v>1.5</v>
      </c>
      <c r="N127" s="81" t="str">
        <f t="shared" si="33"/>
        <v/>
      </c>
      <c r="O127" s="167">
        <f t="shared" si="38"/>
        <v>14.5</v>
      </c>
      <c r="P127" s="168">
        <f t="shared" si="39"/>
        <v>1.6</v>
      </c>
      <c r="Q127" s="78">
        <f t="shared" si="40"/>
        <v>37.700000000000003</v>
      </c>
      <c r="T127" s="80" t="str">
        <f t="shared" si="41"/>
        <v/>
      </c>
      <c r="V127" s="78">
        <f t="shared" si="42"/>
        <v>0</v>
      </c>
      <c r="W127" s="78">
        <f t="shared" si="43"/>
        <v>1.4500000000000028</v>
      </c>
      <c r="X127" s="80">
        <f t="shared" si="44"/>
        <v>0.10000000000000009</v>
      </c>
      <c r="Y127" s="78">
        <f t="shared" si="45"/>
        <v>14.5</v>
      </c>
      <c r="Z127" s="78">
        <f t="shared" si="46"/>
        <v>37.700000000000003</v>
      </c>
      <c r="AA127" s="78">
        <f t="shared" si="47"/>
        <v>23.200000000000003</v>
      </c>
      <c r="AB127" s="80">
        <f t="shared" si="48"/>
        <v>1.6</v>
      </c>
      <c r="AC127" s="115">
        <v>6</v>
      </c>
      <c r="AD127" s="83">
        <f t="shared" si="34"/>
        <v>87</v>
      </c>
      <c r="AE127" s="83">
        <f t="shared" si="35"/>
        <v>87</v>
      </c>
      <c r="AF127" s="83">
        <f t="shared" si="49"/>
        <v>0</v>
      </c>
      <c r="AG127" s="83">
        <f t="shared" si="36"/>
        <v>217.5</v>
      </c>
      <c r="AH127" s="83">
        <f t="shared" si="37"/>
        <v>226.20000000000002</v>
      </c>
      <c r="AI127" s="83">
        <f t="shared" si="50"/>
        <v>8.7000000000000171</v>
      </c>
      <c r="AJ127" s="83">
        <f t="shared" si="51"/>
        <v>130.5</v>
      </c>
      <c r="AK127" s="83">
        <f t="shared" si="51"/>
        <v>139.20000000000002</v>
      </c>
      <c r="AL127" s="83">
        <f t="shared" si="52"/>
        <v>8.7000000000000171</v>
      </c>
      <c r="AM127" s="80">
        <f t="shared" si="53"/>
        <v>1.5</v>
      </c>
      <c r="AN127" s="80">
        <f t="shared" si="54"/>
        <v>1.6</v>
      </c>
      <c r="AO127" s="80">
        <f t="shared" si="55"/>
        <v>0.10000000000000009</v>
      </c>
    </row>
    <row r="128" spans="1:41" x14ac:dyDescent="0.25">
      <c r="A128" s="77">
        <f>IF('Inventory List'!A78="","",'Inventory List'!A78)</f>
        <v>169</v>
      </c>
      <c r="B128" s="77" t="str">
        <f>IF('Inventory List'!B78="","",'Inventory List'!B78)</f>
        <v>Clothing</v>
      </c>
      <c r="C128" s="77" t="str">
        <f>IF('Inventory List'!C78="","",'Inventory List'!C78)</f>
        <v>Pant</v>
      </c>
      <c r="D128" s="77" t="str">
        <f>IF('Inventory List'!D78="","",'Inventory List'!D78)</f>
        <v>Casual</v>
      </c>
      <c r="E128" s="77" t="str">
        <f>IF('Inventory List'!E78="","",'Inventory List'!E78)</f>
        <v>Girls</v>
      </c>
      <c r="F128" s="77" t="str">
        <f>IF('Inventory List'!F78="","",'Inventory List'!F78)</f>
        <v>L</v>
      </c>
      <c r="G128" s="77" t="str">
        <f>IF('Inventory List'!G78="","",'Inventory List'!G78)</f>
        <v>Green</v>
      </c>
      <c r="H128" s="78">
        <f>IF('Inventory List'!J78="","",'Inventory List'!J78)</f>
        <v>19</v>
      </c>
      <c r="I128" s="79">
        <f>IF('Inventory List'!K78="","",'Inventory List'!K78)</f>
        <v>1.5</v>
      </c>
      <c r="J128" s="78">
        <f>IF('Inventory List'!M78="","",'Inventory List'!M78)</f>
        <v>47.5</v>
      </c>
      <c r="K128" s="78">
        <f t="shared" si="31"/>
        <v>28.5</v>
      </c>
      <c r="L128" s="80">
        <f t="shared" si="32"/>
        <v>1.5</v>
      </c>
      <c r="N128" s="81" t="str">
        <f t="shared" si="33"/>
        <v/>
      </c>
      <c r="O128" s="167">
        <f t="shared" si="38"/>
        <v>19</v>
      </c>
      <c r="P128" s="168">
        <f t="shared" si="39"/>
        <v>1.6</v>
      </c>
      <c r="Q128" s="78">
        <f t="shared" si="40"/>
        <v>49.4</v>
      </c>
      <c r="T128" s="80" t="str">
        <f t="shared" si="41"/>
        <v/>
      </c>
      <c r="V128" s="78">
        <f t="shared" si="42"/>
        <v>0</v>
      </c>
      <c r="W128" s="78">
        <f t="shared" si="43"/>
        <v>1.8999999999999986</v>
      </c>
      <c r="X128" s="80">
        <f t="shared" si="44"/>
        <v>0.10000000000000009</v>
      </c>
      <c r="Y128" s="78">
        <f t="shared" si="45"/>
        <v>19</v>
      </c>
      <c r="Z128" s="78">
        <f t="shared" si="46"/>
        <v>49.4</v>
      </c>
      <c r="AA128" s="78">
        <f t="shared" si="47"/>
        <v>30.4</v>
      </c>
      <c r="AB128" s="80">
        <f t="shared" si="48"/>
        <v>1.5999999999999999</v>
      </c>
      <c r="AC128" s="115">
        <v>6</v>
      </c>
      <c r="AD128" s="83">
        <f t="shared" si="34"/>
        <v>114</v>
      </c>
      <c r="AE128" s="83">
        <f t="shared" si="35"/>
        <v>114</v>
      </c>
      <c r="AF128" s="83">
        <f t="shared" si="49"/>
        <v>0</v>
      </c>
      <c r="AG128" s="83">
        <f t="shared" si="36"/>
        <v>285</v>
      </c>
      <c r="AH128" s="83">
        <f t="shared" si="37"/>
        <v>296.39999999999998</v>
      </c>
      <c r="AI128" s="83">
        <f t="shared" si="50"/>
        <v>11.399999999999977</v>
      </c>
      <c r="AJ128" s="83">
        <f t="shared" si="51"/>
        <v>171</v>
      </c>
      <c r="AK128" s="83">
        <f t="shared" si="51"/>
        <v>182.39999999999998</v>
      </c>
      <c r="AL128" s="83">
        <f t="shared" si="52"/>
        <v>11.399999999999977</v>
      </c>
      <c r="AM128" s="80">
        <f t="shared" si="53"/>
        <v>1.5</v>
      </c>
      <c r="AN128" s="80">
        <f t="shared" si="54"/>
        <v>1.5999999999999999</v>
      </c>
      <c r="AO128" s="80">
        <f t="shared" si="55"/>
        <v>9.9999999999999867E-2</v>
      </c>
    </row>
    <row r="129" spans="1:41" x14ac:dyDescent="0.25">
      <c r="A129" s="77">
        <f>IF('Inventory List'!A79="","",'Inventory List'!A79)</f>
        <v>170</v>
      </c>
      <c r="B129" s="77" t="str">
        <f>IF('Inventory List'!B79="","",'Inventory List'!B79)</f>
        <v>Clothing</v>
      </c>
      <c r="C129" s="77" t="str">
        <f>IF('Inventory List'!C79="","",'Inventory List'!C79)</f>
        <v>Pant</v>
      </c>
      <c r="D129" s="77" t="str">
        <f>IF('Inventory List'!D79="","",'Inventory List'!D79)</f>
        <v>Casual</v>
      </c>
      <c r="E129" s="77" t="str">
        <f>IF('Inventory List'!E79="","",'Inventory List'!E79)</f>
        <v>Girls</v>
      </c>
      <c r="F129" s="77" t="str">
        <f>IF('Inventory List'!F79="","",'Inventory List'!F79)</f>
        <v>L</v>
      </c>
      <c r="G129" s="77" t="str">
        <f>IF('Inventory List'!G79="","",'Inventory List'!G79)</f>
        <v>Blue</v>
      </c>
      <c r="H129" s="78">
        <f>IF('Inventory List'!J79="","",'Inventory List'!J79)</f>
        <v>19</v>
      </c>
      <c r="I129" s="79">
        <f>IF('Inventory List'!K79="","",'Inventory List'!K79)</f>
        <v>1.5</v>
      </c>
      <c r="J129" s="78">
        <f>IF('Inventory List'!M79="","",'Inventory List'!M79)</f>
        <v>47.5</v>
      </c>
      <c r="K129" s="78">
        <f t="shared" si="31"/>
        <v>28.5</v>
      </c>
      <c r="L129" s="80">
        <f t="shared" si="32"/>
        <v>1.5</v>
      </c>
      <c r="N129" s="81" t="str">
        <f t="shared" si="33"/>
        <v/>
      </c>
      <c r="O129" s="167">
        <f t="shared" si="38"/>
        <v>19</v>
      </c>
      <c r="P129" s="168">
        <f t="shared" si="39"/>
        <v>1.6</v>
      </c>
      <c r="Q129" s="78">
        <f t="shared" si="40"/>
        <v>49.4</v>
      </c>
      <c r="T129" s="80" t="str">
        <f t="shared" si="41"/>
        <v/>
      </c>
      <c r="V129" s="78">
        <f t="shared" si="42"/>
        <v>0</v>
      </c>
      <c r="W129" s="78">
        <f t="shared" si="43"/>
        <v>1.8999999999999986</v>
      </c>
      <c r="X129" s="80">
        <f t="shared" si="44"/>
        <v>0.10000000000000009</v>
      </c>
      <c r="Y129" s="78">
        <f t="shared" si="45"/>
        <v>19</v>
      </c>
      <c r="Z129" s="78">
        <f t="shared" si="46"/>
        <v>49.4</v>
      </c>
      <c r="AA129" s="78">
        <f t="shared" si="47"/>
        <v>30.4</v>
      </c>
      <c r="AB129" s="80">
        <f t="shared" si="48"/>
        <v>1.5999999999999999</v>
      </c>
      <c r="AC129" s="115">
        <v>6</v>
      </c>
      <c r="AD129" s="83">
        <f t="shared" si="34"/>
        <v>114</v>
      </c>
      <c r="AE129" s="83">
        <f t="shared" si="35"/>
        <v>114</v>
      </c>
      <c r="AF129" s="83">
        <f t="shared" si="49"/>
        <v>0</v>
      </c>
      <c r="AG129" s="83">
        <f t="shared" si="36"/>
        <v>285</v>
      </c>
      <c r="AH129" s="83">
        <f t="shared" si="37"/>
        <v>296.39999999999998</v>
      </c>
      <c r="AI129" s="83">
        <f t="shared" si="50"/>
        <v>11.399999999999977</v>
      </c>
      <c r="AJ129" s="83">
        <f t="shared" si="51"/>
        <v>171</v>
      </c>
      <c r="AK129" s="83">
        <f t="shared" si="51"/>
        <v>182.39999999999998</v>
      </c>
      <c r="AL129" s="83">
        <f t="shared" si="52"/>
        <v>11.399999999999977</v>
      </c>
      <c r="AM129" s="80">
        <f t="shared" si="53"/>
        <v>1.5</v>
      </c>
      <c r="AN129" s="80">
        <f t="shared" si="54"/>
        <v>1.5999999999999999</v>
      </c>
      <c r="AO129" s="80">
        <f t="shared" si="55"/>
        <v>9.9999999999999867E-2</v>
      </c>
    </row>
    <row r="130" spans="1:41" x14ac:dyDescent="0.25">
      <c r="A130" s="77">
        <f>IF('Inventory List'!A80="","",'Inventory List'!A80)</f>
        <v>171</v>
      </c>
      <c r="B130" s="77" t="str">
        <f>IF('Inventory List'!B80="","",'Inventory List'!B80)</f>
        <v>Clothing</v>
      </c>
      <c r="C130" s="77" t="str">
        <f>IF('Inventory List'!C80="","",'Inventory List'!C80)</f>
        <v>Pant</v>
      </c>
      <c r="D130" s="77" t="str">
        <f>IF('Inventory List'!D80="","",'Inventory List'!D80)</f>
        <v>Casual</v>
      </c>
      <c r="E130" s="77" t="str">
        <f>IF('Inventory List'!E80="","",'Inventory List'!E80)</f>
        <v>Girls</v>
      </c>
      <c r="F130" s="77" t="str">
        <f>IF('Inventory List'!F80="","",'Inventory List'!F80)</f>
        <v>L</v>
      </c>
      <c r="G130" s="77" t="str">
        <f>IF('Inventory List'!G80="","",'Inventory List'!G80)</f>
        <v>White</v>
      </c>
      <c r="H130" s="78">
        <f>IF('Inventory List'!J80="","",'Inventory List'!J80)</f>
        <v>19</v>
      </c>
      <c r="I130" s="79">
        <f>IF('Inventory List'!K80="","",'Inventory List'!K80)</f>
        <v>1.5</v>
      </c>
      <c r="J130" s="78">
        <f>IF('Inventory List'!M80="","",'Inventory List'!M80)</f>
        <v>47.5</v>
      </c>
      <c r="K130" s="78">
        <f t="shared" si="31"/>
        <v>28.5</v>
      </c>
      <c r="L130" s="80">
        <f t="shared" si="32"/>
        <v>1.5</v>
      </c>
      <c r="N130" s="81" t="str">
        <f t="shared" si="33"/>
        <v/>
      </c>
      <c r="O130" s="167">
        <f t="shared" si="38"/>
        <v>19</v>
      </c>
      <c r="P130" s="168">
        <f t="shared" si="39"/>
        <v>1.6</v>
      </c>
      <c r="Q130" s="78">
        <f t="shared" si="40"/>
        <v>49.4</v>
      </c>
      <c r="T130" s="80" t="str">
        <f t="shared" si="41"/>
        <v/>
      </c>
      <c r="V130" s="78">
        <f t="shared" si="42"/>
        <v>0</v>
      </c>
      <c r="W130" s="78">
        <f t="shared" si="43"/>
        <v>1.8999999999999986</v>
      </c>
      <c r="X130" s="80">
        <f t="shared" si="44"/>
        <v>0.10000000000000009</v>
      </c>
      <c r="Y130" s="78">
        <f t="shared" si="45"/>
        <v>19</v>
      </c>
      <c r="Z130" s="78">
        <f t="shared" si="46"/>
        <v>49.4</v>
      </c>
      <c r="AA130" s="78">
        <f t="shared" si="47"/>
        <v>30.4</v>
      </c>
      <c r="AB130" s="80">
        <f t="shared" si="48"/>
        <v>1.5999999999999999</v>
      </c>
      <c r="AC130" s="115">
        <v>6</v>
      </c>
      <c r="AD130" s="83">
        <f t="shared" si="34"/>
        <v>114</v>
      </c>
      <c r="AE130" s="83">
        <f t="shared" si="35"/>
        <v>114</v>
      </c>
      <c r="AF130" s="83">
        <f t="shared" si="49"/>
        <v>0</v>
      </c>
      <c r="AG130" s="83">
        <f t="shared" si="36"/>
        <v>285</v>
      </c>
      <c r="AH130" s="83">
        <f t="shared" si="37"/>
        <v>296.39999999999998</v>
      </c>
      <c r="AI130" s="83">
        <f t="shared" si="50"/>
        <v>11.399999999999977</v>
      </c>
      <c r="AJ130" s="83">
        <f t="shared" si="51"/>
        <v>171</v>
      </c>
      <c r="AK130" s="83">
        <f t="shared" si="51"/>
        <v>182.39999999999998</v>
      </c>
      <c r="AL130" s="83">
        <f t="shared" si="52"/>
        <v>11.399999999999977</v>
      </c>
      <c r="AM130" s="80">
        <f t="shared" si="53"/>
        <v>1.5</v>
      </c>
      <c r="AN130" s="80">
        <f t="shared" si="54"/>
        <v>1.5999999999999999</v>
      </c>
      <c r="AO130" s="80">
        <f t="shared" si="55"/>
        <v>9.9999999999999867E-2</v>
      </c>
    </row>
    <row r="131" spans="1:41" x14ac:dyDescent="0.25">
      <c r="A131" s="77">
        <f>IF('Inventory List'!A81="","",'Inventory List'!A81)</f>
        <v>172</v>
      </c>
      <c r="B131" s="77" t="str">
        <f>IF('Inventory List'!B81="","",'Inventory List'!B81)</f>
        <v>Clothing</v>
      </c>
      <c r="C131" s="77" t="str">
        <f>IF('Inventory List'!C81="","",'Inventory List'!C81)</f>
        <v>Skirt</v>
      </c>
      <c r="D131" s="77" t="str">
        <f>IF('Inventory List'!D81="","",'Inventory List'!D81)</f>
        <v>Flare</v>
      </c>
      <c r="E131" s="77" t="str">
        <f>IF('Inventory List'!E81="","",'Inventory List'!E81)</f>
        <v>Womens</v>
      </c>
      <c r="F131" s="77" t="str">
        <f>IF('Inventory List'!F81="","",'Inventory List'!F81)</f>
        <v>S</v>
      </c>
      <c r="G131" s="77" t="str">
        <f>IF('Inventory List'!G81="","",'Inventory List'!G81)</f>
        <v>Blue</v>
      </c>
      <c r="H131" s="78">
        <f>IF('Inventory List'!J81="","",'Inventory List'!J81)</f>
        <v>25</v>
      </c>
      <c r="I131" s="79">
        <f>IF('Inventory List'!K81="","",'Inventory List'!K81)</f>
        <v>1.5</v>
      </c>
      <c r="J131" s="78">
        <f>IF('Inventory List'!M81="","",'Inventory List'!M81)</f>
        <v>62.5</v>
      </c>
      <c r="K131" s="78">
        <f t="shared" si="31"/>
        <v>37.5</v>
      </c>
      <c r="L131" s="80">
        <f t="shared" si="32"/>
        <v>1.5</v>
      </c>
      <c r="N131" s="81" t="str">
        <f t="shared" si="33"/>
        <v/>
      </c>
      <c r="O131" s="167">
        <f t="shared" si="38"/>
        <v>25</v>
      </c>
      <c r="P131" s="168">
        <f t="shared" si="39"/>
        <v>1.6</v>
      </c>
      <c r="Q131" s="78">
        <f t="shared" si="40"/>
        <v>65</v>
      </c>
      <c r="T131" s="80" t="str">
        <f t="shared" si="41"/>
        <v/>
      </c>
      <c r="V131" s="78">
        <f t="shared" si="42"/>
        <v>0</v>
      </c>
      <c r="W131" s="78">
        <f t="shared" si="43"/>
        <v>2.5</v>
      </c>
      <c r="X131" s="80">
        <f t="shared" si="44"/>
        <v>0.10000000000000009</v>
      </c>
      <c r="Y131" s="78">
        <f t="shared" si="45"/>
        <v>25</v>
      </c>
      <c r="Z131" s="78">
        <f t="shared" si="46"/>
        <v>65</v>
      </c>
      <c r="AA131" s="78">
        <f t="shared" si="47"/>
        <v>40</v>
      </c>
      <c r="AB131" s="80">
        <f t="shared" si="48"/>
        <v>1.6</v>
      </c>
      <c r="AC131" s="115">
        <v>6</v>
      </c>
      <c r="AD131" s="83">
        <f t="shared" si="34"/>
        <v>150</v>
      </c>
      <c r="AE131" s="83">
        <f t="shared" si="35"/>
        <v>150</v>
      </c>
      <c r="AF131" s="83">
        <f t="shared" si="49"/>
        <v>0</v>
      </c>
      <c r="AG131" s="83">
        <f t="shared" si="36"/>
        <v>375</v>
      </c>
      <c r="AH131" s="83">
        <f t="shared" si="37"/>
        <v>390</v>
      </c>
      <c r="AI131" s="83">
        <f t="shared" si="50"/>
        <v>15</v>
      </c>
      <c r="AJ131" s="83">
        <f t="shared" si="51"/>
        <v>225</v>
      </c>
      <c r="AK131" s="83">
        <f t="shared" si="51"/>
        <v>240</v>
      </c>
      <c r="AL131" s="83">
        <f t="shared" si="52"/>
        <v>15</v>
      </c>
      <c r="AM131" s="80">
        <f t="shared" si="53"/>
        <v>1.5</v>
      </c>
      <c r="AN131" s="80">
        <f t="shared" si="54"/>
        <v>1.6</v>
      </c>
      <c r="AO131" s="80">
        <f t="shared" si="55"/>
        <v>0.10000000000000009</v>
      </c>
    </row>
    <row r="132" spans="1:41" x14ac:dyDescent="0.25">
      <c r="A132" s="77">
        <f>IF('Inventory List'!A82="","",'Inventory List'!A82)</f>
        <v>173</v>
      </c>
      <c r="B132" s="77" t="str">
        <f>IF('Inventory List'!B82="","",'Inventory List'!B82)</f>
        <v>Clothing</v>
      </c>
      <c r="C132" s="77" t="str">
        <f>IF('Inventory List'!C82="","",'Inventory List'!C82)</f>
        <v>Skirt</v>
      </c>
      <c r="D132" s="77" t="str">
        <f>IF('Inventory List'!D82="","",'Inventory List'!D82)</f>
        <v>Flare</v>
      </c>
      <c r="E132" s="77" t="str">
        <f>IF('Inventory List'!E82="","",'Inventory List'!E82)</f>
        <v>Womens</v>
      </c>
      <c r="F132" s="77" t="str">
        <f>IF('Inventory List'!F82="","",'Inventory List'!F82)</f>
        <v>S</v>
      </c>
      <c r="G132" s="77" t="str">
        <f>IF('Inventory List'!G82="","",'Inventory List'!G82)</f>
        <v>Yellow</v>
      </c>
      <c r="H132" s="78">
        <f>IF('Inventory List'!J82="","",'Inventory List'!J82)</f>
        <v>25</v>
      </c>
      <c r="I132" s="79">
        <f>IF('Inventory List'!K82="","",'Inventory List'!K82)</f>
        <v>1.5</v>
      </c>
      <c r="J132" s="78">
        <f>IF('Inventory List'!M82="","",'Inventory List'!M82)</f>
        <v>62.5</v>
      </c>
      <c r="K132" s="78">
        <f t="shared" si="31"/>
        <v>37.5</v>
      </c>
      <c r="L132" s="80">
        <f t="shared" si="32"/>
        <v>1.5</v>
      </c>
      <c r="N132" s="81" t="str">
        <f t="shared" si="33"/>
        <v/>
      </c>
      <c r="O132" s="167">
        <f t="shared" si="38"/>
        <v>25</v>
      </c>
      <c r="P132" s="168">
        <f t="shared" si="39"/>
        <v>1.6</v>
      </c>
      <c r="Q132" s="78">
        <f t="shared" si="40"/>
        <v>65</v>
      </c>
      <c r="T132" s="80" t="str">
        <f t="shared" si="41"/>
        <v/>
      </c>
      <c r="V132" s="78">
        <f t="shared" si="42"/>
        <v>0</v>
      </c>
      <c r="W132" s="78">
        <f t="shared" si="43"/>
        <v>2.5</v>
      </c>
      <c r="X132" s="80">
        <f t="shared" si="44"/>
        <v>0.10000000000000009</v>
      </c>
      <c r="Y132" s="78">
        <f t="shared" si="45"/>
        <v>25</v>
      </c>
      <c r="Z132" s="78">
        <f t="shared" si="46"/>
        <v>65</v>
      </c>
      <c r="AA132" s="78">
        <f t="shared" si="47"/>
        <v>40</v>
      </c>
      <c r="AB132" s="80">
        <f t="shared" si="48"/>
        <v>1.6</v>
      </c>
      <c r="AC132" s="115">
        <v>6</v>
      </c>
      <c r="AD132" s="83">
        <f t="shared" si="34"/>
        <v>150</v>
      </c>
      <c r="AE132" s="83">
        <f t="shared" si="35"/>
        <v>150</v>
      </c>
      <c r="AF132" s="83">
        <f t="shared" si="49"/>
        <v>0</v>
      </c>
      <c r="AG132" s="83">
        <f t="shared" si="36"/>
        <v>375</v>
      </c>
      <c r="AH132" s="83">
        <f t="shared" si="37"/>
        <v>390</v>
      </c>
      <c r="AI132" s="83">
        <f t="shared" si="50"/>
        <v>15</v>
      </c>
      <c r="AJ132" s="83">
        <f t="shared" si="51"/>
        <v>225</v>
      </c>
      <c r="AK132" s="83">
        <f t="shared" si="51"/>
        <v>240</v>
      </c>
      <c r="AL132" s="83">
        <f t="shared" si="52"/>
        <v>15</v>
      </c>
      <c r="AM132" s="80">
        <f t="shared" si="53"/>
        <v>1.5</v>
      </c>
      <c r="AN132" s="80">
        <f t="shared" si="54"/>
        <v>1.6</v>
      </c>
      <c r="AO132" s="80">
        <f t="shared" si="55"/>
        <v>0.10000000000000009</v>
      </c>
    </row>
    <row r="133" spans="1:41" x14ac:dyDescent="0.25">
      <c r="A133" s="77">
        <f>IF('Inventory List'!A83="","",'Inventory List'!A83)</f>
        <v>174</v>
      </c>
      <c r="B133" s="77" t="str">
        <f>IF('Inventory List'!B83="","",'Inventory List'!B83)</f>
        <v>Clothing</v>
      </c>
      <c r="C133" s="77" t="str">
        <f>IF('Inventory List'!C83="","",'Inventory List'!C83)</f>
        <v>Skirt</v>
      </c>
      <c r="D133" s="77" t="str">
        <f>IF('Inventory List'!D83="","",'Inventory List'!D83)</f>
        <v>Flare</v>
      </c>
      <c r="E133" s="77" t="str">
        <f>IF('Inventory List'!E83="","",'Inventory List'!E83)</f>
        <v>Womens</v>
      </c>
      <c r="F133" s="77" t="str">
        <f>IF('Inventory List'!F83="","",'Inventory List'!F83)</f>
        <v>S</v>
      </c>
      <c r="G133" s="77" t="str">
        <f>IF('Inventory List'!G83="","",'Inventory List'!G83)</f>
        <v>Pink</v>
      </c>
      <c r="H133" s="78">
        <f>IF('Inventory List'!J83="","",'Inventory List'!J83)</f>
        <v>25</v>
      </c>
      <c r="I133" s="79">
        <f>IF('Inventory List'!K83="","",'Inventory List'!K83)</f>
        <v>1.5</v>
      </c>
      <c r="J133" s="78">
        <f>IF('Inventory List'!M83="","",'Inventory List'!M83)</f>
        <v>62.5</v>
      </c>
      <c r="K133" s="78">
        <f t="shared" si="31"/>
        <v>37.5</v>
      </c>
      <c r="L133" s="80">
        <f t="shared" si="32"/>
        <v>1.5</v>
      </c>
      <c r="N133" s="81" t="str">
        <f t="shared" si="33"/>
        <v/>
      </c>
      <c r="O133" s="167">
        <f t="shared" si="38"/>
        <v>25</v>
      </c>
      <c r="P133" s="168">
        <f t="shared" si="39"/>
        <v>1.6</v>
      </c>
      <c r="Q133" s="78">
        <f t="shared" si="40"/>
        <v>65</v>
      </c>
      <c r="T133" s="80" t="str">
        <f t="shared" si="41"/>
        <v/>
      </c>
      <c r="V133" s="78">
        <f t="shared" si="42"/>
        <v>0</v>
      </c>
      <c r="W133" s="78">
        <f t="shared" si="43"/>
        <v>2.5</v>
      </c>
      <c r="X133" s="80">
        <f t="shared" si="44"/>
        <v>0.10000000000000009</v>
      </c>
      <c r="Y133" s="78">
        <f t="shared" si="45"/>
        <v>25</v>
      </c>
      <c r="Z133" s="78">
        <f t="shared" si="46"/>
        <v>65</v>
      </c>
      <c r="AA133" s="78">
        <f t="shared" si="47"/>
        <v>40</v>
      </c>
      <c r="AB133" s="80">
        <f t="shared" si="48"/>
        <v>1.6</v>
      </c>
      <c r="AC133" s="115">
        <v>6</v>
      </c>
      <c r="AD133" s="83">
        <f t="shared" si="34"/>
        <v>150</v>
      </c>
      <c r="AE133" s="83">
        <f t="shared" si="35"/>
        <v>150</v>
      </c>
      <c r="AF133" s="83">
        <f t="shared" si="49"/>
        <v>0</v>
      </c>
      <c r="AG133" s="83">
        <f t="shared" si="36"/>
        <v>375</v>
      </c>
      <c r="AH133" s="83">
        <f t="shared" si="37"/>
        <v>390</v>
      </c>
      <c r="AI133" s="83">
        <f t="shared" si="50"/>
        <v>15</v>
      </c>
      <c r="AJ133" s="83">
        <f t="shared" si="51"/>
        <v>225</v>
      </c>
      <c r="AK133" s="83">
        <f t="shared" si="51"/>
        <v>240</v>
      </c>
      <c r="AL133" s="83">
        <f t="shared" si="52"/>
        <v>15</v>
      </c>
      <c r="AM133" s="80">
        <f t="shared" si="53"/>
        <v>1.5</v>
      </c>
      <c r="AN133" s="80">
        <f t="shared" si="54"/>
        <v>1.6</v>
      </c>
      <c r="AO133" s="80">
        <f t="shared" si="55"/>
        <v>0.10000000000000009</v>
      </c>
    </row>
    <row r="134" spans="1:41" x14ac:dyDescent="0.25">
      <c r="A134" s="77">
        <f>IF('Inventory List'!A84="","",'Inventory List'!A84)</f>
        <v>175</v>
      </c>
      <c r="B134" s="77" t="str">
        <f>IF('Inventory List'!B84="","",'Inventory List'!B84)</f>
        <v>Clothing</v>
      </c>
      <c r="C134" s="77" t="str">
        <f>IF('Inventory List'!C84="","",'Inventory List'!C84)</f>
        <v>Skirt</v>
      </c>
      <c r="D134" s="77" t="str">
        <f>IF('Inventory List'!D84="","",'Inventory List'!D84)</f>
        <v>Flare</v>
      </c>
      <c r="E134" s="77" t="str">
        <f>IF('Inventory List'!E84="","",'Inventory List'!E84)</f>
        <v>Womens</v>
      </c>
      <c r="F134" s="77" t="str">
        <f>IF('Inventory List'!F84="","",'Inventory List'!F84)</f>
        <v>M</v>
      </c>
      <c r="G134" s="77" t="str">
        <f>IF('Inventory List'!G84="","",'Inventory List'!G84)</f>
        <v>Blue</v>
      </c>
      <c r="H134" s="78">
        <f>IF('Inventory List'!J84="","",'Inventory List'!J84)</f>
        <v>29.5</v>
      </c>
      <c r="I134" s="79">
        <f>IF('Inventory List'!K84="","",'Inventory List'!K84)</f>
        <v>1.5</v>
      </c>
      <c r="J134" s="78">
        <f>IF('Inventory List'!M84="","",'Inventory List'!M84)</f>
        <v>73.75</v>
      </c>
      <c r="K134" s="78">
        <f t="shared" si="31"/>
        <v>44.25</v>
      </c>
      <c r="L134" s="80">
        <f t="shared" si="32"/>
        <v>1.5</v>
      </c>
      <c r="N134" s="81" t="str">
        <f t="shared" si="33"/>
        <v/>
      </c>
      <c r="O134" s="167">
        <f t="shared" si="38"/>
        <v>29.5</v>
      </c>
      <c r="P134" s="168">
        <f t="shared" si="39"/>
        <v>1.6</v>
      </c>
      <c r="Q134" s="78">
        <f t="shared" si="40"/>
        <v>76.7</v>
      </c>
      <c r="T134" s="80" t="str">
        <f t="shared" si="41"/>
        <v/>
      </c>
      <c r="V134" s="78">
        <f t="shared" si="42"/>
        <v>0</v>
      </c>
      <c r="W134" s="78">
        <f t="shared" si="43"/>
        <v>2.9500000000000028</v>
      </c>
      <c r="X134" s="80">
        <f t="shared" si="44"/>
        <v>0.10000000000000009</v>
      </c>
      <c r="Y134" s="78">
        <f t="shared" si="45"/>
        <v>29.5</v>
      </c>
      <c r="Z134" s="78">
        <f t="shared" si="46"/>
        <v>76.7</v>
      </c>
      <c r="AA134" s="78">
        <f t="shared" si="47"/>
        <v>47.2</v>
      </c>
      <c r="AB134" s="80">
        <f t="shared" si="48"/>
        <v>1.6</v>
      </c>
      <c r="AC134" s="115">
        <v>6</v>
      </c>
      <c r="AD134" s="83">
        <f t="shared" si="34"/>
        <v>177</v>
      </c>
      <c r="AE134" s="83">
        <f t="shared" si="35"/>
        <v>177</v>
      </c>
      <c r="AF134" s="83">
        <f t="shared" si="49"/>
        <v>0</v>
      </c>
      <c r="AG134" s="83">
        <f t="shared" si="36"/>
        <v>442.5</v>
      </c>
      <c r="AH134" s="83">
        <f t="shared" si="37"/>
        <v>460.20000000000005</v>
      </c>
      <c r="AI134" s="83">
        <f t="shared" si="50"/>
        <v>17.700000000000045</v>
      </c>
      <c r="AJ134" s="83">
        <f t="shared" si="51"/>
        <v>265.5</v>
      </c>
      <c r="AK134" s="83">
        <f t="shared" si="51"/>
        <v>283.20000000000005</v>
      </c>
      <c r="AL134" s="83">
        <f t="shared" si="52"/>
        <v>17.700000000000045</v>
      </c>
      <c r="AM134" s="80">
        <f t="shared" si="53"/>
        <v>1.5</v>
      </c>
      <c r="AN134" s="80">
        <f t="shared" si="54"/>
        <v>1.6000000000000003</v>
      </c>
      <c r="AO134" s="80">
        <f t="shared" si="55"/>
        <v>0.10000000000000031</v>
      </c>
    </row>
    <row r="135" spans="1:41" x14ac:dyDescent="0.25">
      <c r="A135" s="77">
        <f>IF('Inventory List'!A85="","",'Inventory List'!A85)</f>
        <v>176</v>
      </c>
      <c r="B135" s="77" t="str">
        <f>IF('Inventory List'!B85="","",'Inventory List'!B85)</f>
        <v>Clothing</v>
      </c>
      <c r="C135" s="77" t="str">
        <f>IF('Inventory List'!C85="","",'Inventory List'!C85)</f>
        <v>Skirt</v>
      </c>
      <c r="D135" s="77" t="str">
        <f>IF('Inventory List'!D85="","",'Inventory List'!D85)</f>
        <v>Flare</v>
      </c>
      <c r="E135" s="77" t="str">
        <f>IF('Inventory List'!E85="","",'Inventory List'!E85)</f>
        <v>Womens</v>
      </c>
      <c r="F135" s="77" t="str">
        <f>IF('Inventory List'!F85="","",'Inventory List'!F85)</f>
        <v>M</v>
      </c>
      <c r="G135" s="77" t="str">
        <f>IF('Inventory List'!G85="","",'Inventory List'!G85)</f>
        <v>Yellow</v>
      </c>
      <c r="H135" s="78">
        <f>IF('Inventory List'!J85="","",'Inventory List'!J85)</f>
        <v>29.5</v>
      </c>
      <c r="I135" s="79">
        <f>IF('Inventory List'!K85="","",'Inventory List'!K85)</f>
        <v>1.5</v>
      </c>
      <c r="J135" s="78">
        <f>IF('Inventory List'!M85="","",'Inventory List'!M85)</f>
        <v>73.75</v>
      </c>
      <c r="K135" s="78">
        <f t="shared" si="31"/>
        <v>44.25</v>
      </c>
      <c r="L135" s="80">
        <f t="shared" si="32"/>
        <v>1.5</v>
      </c>
      <c r="N135" s="81" t="str">
        <f t="shared" si="33"/>
        <v/>
      </c>
      <c r="O135" s="167">
        <f t="shared" si="38"/>
        <v>29.5</v>
      </c>
      <c r="P135" s="168">
        <f t="shared" si="39"/>
        <v>1.6</v>
      </c>
      <c r="Q135" s="78">
        <f t="shared" si="40"/>
        <v>76.7</v>
      </c>
      <c r="T135" s="80" t="str">
        <f t="shared" si="41"/>
        <v/>
      </c>
      <c r="V135" s="78">
        <f t="shared" si="42"/>
        <v>0</v>
      </c>
      <c r="W135" s="78">
        <f t="shared" si="43"/>
        <v>2.9500000000000028</v>
      </c>
      <c r="X135" s="80">
        <f t="shared" si="44"/>
        <v>0.10000000000000009</v>
      </c>
      <c r="Y135" s="78">
        <f t="shared" si="45"/>
        <v>29.5</v>
      </c>
      <c r="Z135" s="78">
        <f t="shared" si="46"/>
        <v>76.7</v>
      </c>
      <c r="AA135" s="78">
        <f t="shared" si="47"/>
        <v>47.2</v>
      </c>
      <c r="AB135" s="80">
        <f t="shared" si="48"/>
        <v>1.6</v>
      </c>
      <c r="AC135" s="115">
        <v>6</v>
      </c>
      <c r="AD135" s="83">
        <f t="shared" si="34"/>
        <v>177</v>
      </c>
      <c r="AE135" s="83">
        <f t="shared" si="35"/>
        <v>177</v>
      </c>
      <c r="AF135" s="83">
        <f t="shared" si="49"/>
        <v>0</v>
      </c>
      <c r="AG135" s="83">
        <f t="shared" si="36"/>
        <v>442.5</v>
      </c>
      <c r="AH135" s="83">
        <f t="shared" si="37"/>
        <v>460.20000000000005</v>
      </c>
      <c r="AI135" s="83">
        <f t="shared" si="50"/>
        <v>17.700000000000045</v>
      </c>
      <c r="AJ135" s="83">
        <f t="shared" si="51"/>
        <v>265.5</v>
      </c>
      <c r="AK135" s="83">
        <f t="shared" si="51"/>
        <v>283.20000000000005</v>
      </c>
      <c r="AL135" s="83">
        <f t="shared" si="52"/>
        <v>17.700000000000045</v>
      </c>
      <c r="AM135" s="80">
        <f t="shared" si="53"/>
        <v>1.5</v>
      </c>
      <c r="AN135" s="80">
        <f t="shared" si="54"/>
        <v>1.6000000000000003</v>
      </c>
      <c r="AO135" s="80">
        <f t="shared" si="55"/>
        <v>0.10000000000000031</v>
      </c>
    </row>
    <row r="136" spans="1:41" x14ac:dyDescent="0.25">
      <c r="A136" s="77">
        <f>IF('Inventory List'!A86="","",'Inventory List'!A86)</f>
        <v>177</v>
      </c>
      <c r="B136" s="77" t="str">
        <f>IF('Inventory List'!B86="","",'Inventory List'!B86)</f>
        <v>Clothing</v>
      </c>
      <c r="C136" s="77" t="str">
        <f>IF('Inventory List'!C86="","",'Inventory List'!C86)</f>
        <v>Skirt</v>
      </c>
      <c r="D136" s="77" t="str">
        <f>IF('Inventory List'!D86="","",'Inventory List'!D86)</f>
        <v>Flare</v>
      </c>
      <c r="E136" s="77" t="str">
        <f>IF('Inventory List'!E86="","",'Inventory List'!E86)</f>
        <v>Womens</v>
      </c>
      <c r="F136" s="77" t="str">
        <f>IF('Inventory List'!F86="","",'Inventory List'!F86)</f>
        <v>M</v>
      </c>
      <c r="G136" s="77" t="str">
        <f>IF('Inventory List'!G86="","",'Inventory List'!G86)</f>
        <v>Pink</v>
      </c>
      <c r="H136" s="78">
        <f>IF('Inventory List'!J86="","",'Inventory List'!J86)</f>
        <v>29.5</v>
      </c>
      <c r="I136" s="79">
        <f>IF('Inventory List'!K86="","",'Inventory List'!K86)</f>
        <v>1.5</v>
      </c>
      <c r="J136" s="78">
        <f>IF('Inventory List'!M86="","",'Inventory List'!M86)</f>
        <v>73.75</v>
      </c>
      <c r="K136" s="78">
        <f t="shared" si="31"/>
        <v>44.25</v>
      </c>
      <c r="L136" s="80">
        <f t="shared" si="32"/>
        <v>1.5</v>
      </c>
      <c r="N136" s="81" t="str">
        <f t="shared" si="33"/>
        <v/>
      </c>
      <c r="O136" s="167">
        <f t="shared" si="38"/>
        <v>29.5</v>
      </c>
      <c r="P136" s="168">
        <f t="shared" si="39"/>
        <v>1.6</v>
      </c>
      <c r="Q136" s="78">
        <f t="shared" si="40"/>
        <v>76.7</v>
      </c>
      <c r="T136" s="80" t="str">
        <f t="shared" si="41"/>
        <v/>
      </c>
      <c r="V136" s="78">
        <f t="shared" si="42"/>
        <v>0</v>
      </c>
      <c r="W136" s="78">
        <f t="shared" si="43"/>
        <v>2.9500000000000028</v>
      </c>
      <c r="X136" s="80">
        <f t="shared" si="44"/>
        <v>0.10000000000000009</v>
      </c>
      <c r="Y136" s="78">
        <f t="shared" si="45"/>
        <v>29.5</v>
      </c>
      <c r="Z136" s="78">
        <f t="shared" si="46"/>
        <v>76.7</v>
      </c>
      <c r="AA136" s="78">
        <f t="shared" si="47"/>
        <v>47.2</v>
      </c>
      <c r="AB136" s="80">
        <f t="shared" si="48"/>
        <v>1.6</v>
      </c>
      <c r="AC136" s="115">
        <v>6</v>
      </c>
      <c r="AD136" s="83">
        <f t="shared" si="34"/>
        <v>177</v>
      </c>
      <c r="AE136" s="83">
        <f t="shared" si="35"/>
        <v>177</v>
      </c>
      <c r="AF136" s="83">
        <f t="shared" si="49"/>
        <v>0</v>
      </c>
      <c r="AG136" s="83">
        <f t="shared" si="36"/>
        <v>442.5</v>
      </c>
      <c r="AH136" s="83">
        <f t="shared" si="37"/>
        <v>460.20000000000005</v>
      </c>
      <c r="AI136" s="83">
        <f t="shared" si="50"/>
        <v>17.700000000000045</v>
      </c>
      <c r="AJ136" s="83">
        <f t="shared" si="51"/>
        <v>265.5</v>
      </c>
      <c r="AK136" s="83">
        <f t="shared" si="51"/>
        <v>283.20000000000005</v>
      </c>
      <c r="AL136" s="83">
        <f t="shared" si="52"/>
        <v>17.700000000000045</v>
      </c>
      <c r="AM136" s="80">
        <f t="shared" si="53"/>
        <v>1.5</v>
      </c>
      <c r="AN136" s="80">
        <f t="shared" si="54"/>
        <v>1.6000000000000003</v>
      </c>
      <c r="AO136" s="80">
        <f t="shared" si="55"/>
        <v>0.10000000000000031</v>
      </c>
    </row>
    <row r="137" spans="1:41" x14ac:dyDescent="0.25">
      <c r="A137" s="77">
        <f>IF('Inventory List'!A87="","",'Inventory List'!A87)</f>
        <v>178</v>
      </c>
      <c r="B137" s="77" t="str">
        <f>IF('Inventory List'!B87="","",'Inventory List'!B87)</f>
        <v>Clothing</v>
      </c>
      <c r="C137" s="77" t="str">
        <f>IF('Inventory List'!C87="","",'Inventory List'!C87)</f>
        <v>Skirt</v>
      </c>
      <c r="D137" s="77" t="str">
        <f>IF('Inventory List'!D87="","",'Inventory List'!D87)</f>
        <v>Flare</v>
      </c>
      <c r="E137" s="77" t="str">
        <f>IF('Inventory List'!E87="","",'Inventory List'!E87)</f>
        <v>Womens</v>
      </c>
      <c r="F137" s="77" t="str">
        <f>IF('Inventory List'!F87="","",'Inventory List'!F87)</f>
        <v>L</v>
      </c>
      <c r="G137" s="77" t="str">
        <f>IF('Inventory List'!G87="","",'Inventory List'!G87)</f>
        <v>Blue</v>
      </c>
      <c r="H137" s="78">
        <f>IF('Inventory List'!J87="","",'Inventory List'!J87)</f>
        <v>34</v>
      </c>
      <c r="I137" s="79">
        <f>IF('Inventory List'!K87="","",'Inventory List'!K87)</f>
        <v>1.5</v>
      </c>
      <c r="J137" s="78">
        <f>IF('Inventory List'!M87="","",'Inventory List'!M87)</f>
        <v>85</v>
      </c>
      <c r="K137" s="78">
        <f t="shared" si="31"/>
        <v>51</v>
      </c>
      <c r="L137" s="80">
        <f t="shared" si="32"/>
        <v>1.5</v>
      </c>
      <c r="N137" s="81" t="str">
        <f t="shared" si="33"/>
        <v/>
      </c>
      <c r="O137" s="167">
        <f t="shared" si="38"/>
        <v>34</v>
      </c>
      <c r="P137" s="168">
        <f t="shared" si="39"/>
        <v>1.6</v>
      </c>
      <c r="Q137" s="78">
        <f t="shared" si="40"/>
        <v>88.4</v>
      </c>
      <c r="T137" s="80" t="str">
        <f t="shared" si="41"/>
        <v/>
      </c>
      <c r="V137" s="78">
        <f t="shared" si="42"/>
        <v>0</v>
      </c>
      <c r="W137" s="78">
        <f t="shared" si="43"/>
        <v>3.4000000000000057</v>
      </c>
      <c r="X137" s="80">
        <f t="shared" si="44"/>
        <v>0.10000000000000009</v>
      </c>
      <c r="Y137" s="78">
        <f t="shared" si="45"/>
        <v>34</v>
      </c>
      <c r="Z137" s="78">
        <f t="shared" si="46"/>
        <v>88.4</v>
      </c>
      <c r="AA137" s="78">
        <f t="shared" si="47"/>
        <v>54.400000000000006</v>
      </c>
      <c r="AB137" s="80">
        <f t="shared" si="48"/>
        <v>1.6</v>
      </c>
      <c r="AC137" s="115">
        <v>6</v>
      </c>
      <c r="AD137" s="83">
        <f t="shared" si="34"/>
        <v>204</v>
      </c>
      <c r="AE137" s="83">
        <f t="shared" si="35"/>
        <v>204</v>
      </c>
      <c r="AF137" s="83">
        <f t="shared" si="49"/>
        <v>0</v>
      </c>
      <c r="AG137" s="83">
        <f t="shared" si="36"/>
        <v>510</v>
      </c>
      <c r="AH137" s="83">
        <f t="shared" si="37"/>
        <v>530.40000000000009</v>
      </c>
      <c r="AI137" s="83">
        <f t="shared" si="50"/>
        <v>20.400000000000091</v>
      </c>
      <c r="AJ137" s="83">
        <f t="shared" si="51"/>
        <v>306</v>
      </c>
      <c r="AK137" s="83">
        <f t="shared" si="51"/>
        <v>326.40000000000009</v>
      </c>
      <c r="AL137" s="83">
        <f t="shared" si="52"/>
        <v>20.400000000000091</v>
      </c>
      <c r="AM137" s="80">
        <f t="shared" si="53"/>
        <v>1.5</v>
      </c>
      <c r="AN137" s="80">
        <f t="shared" si="54"/>
        <v>1.6000000000000005</v>
      </c>
      <c r="AO137" s="80">
        <f t="shared" si="55"/>
        <v>0.10000000000000053</v>
      </c>
    </row>
    <row r="138" spans="1:41" x14ac:dyDescent="0.25">
      <c r="A138" s="77">
        <f>IF('Inventory List'!A88="","",'Inventory List'!A88)</f>
        <v>179</v>
      </c>
      <c r="B138" s="77" t="str">
        <f>IF('Inventory List'!B88="","",'Inventory List'!B88)</f>
        <v>Clothing</v>
      </c>
      <c r="C138" s="77" t="str">
        <f>IF('Inventory List'!C88="","",'Inventory List'!C88)</f>
        <v>Skirt</v>
      </c>
      <c r="D138" s="77" t="str">
        <f>IF('Inventory List'!D88="","",'Inventory List'!D88)</f>
        <v>Flare</v>
      </c>
      <c r="E138" s="77" t="str">
        <f>IF('Inventory List'!E88="","",'Inventory List'!E88)</f>
        <v>Womens</v>
      </c>
      <c r="F138" s="77" t="str">
        <f>IF('Inventory List'!F88="","",'Inventory List'!F88)</f>
        <v>L</v>
      </c>
      <c r="G138" s="77" t="str">
        <f>IF('Inventory List'!G88="","",'Inventory List'!G88)</f>
        <v>Yellow</v>
      </c>
      <c r="H138" s="78">
        <f>IF('Inventory List'!J88="","",'Inventory List'!J88)</f>
        <v>34</v>
      </c>
      <c r="I138" s="79">
        <f>IF('Inventory List'!K88="","",'Inventory List'!K88)</f>
        <v>1.5</v>
      </c>
      <c r="J138" s="78">
        <f>IF('Inventory List'!M88="","",'Inventory List'!M88)</f>
        <v>85</v>
      </c>
      <c r="K138" s="78">
        <f t="shared" si="31"/>
        <v>51</v>
      </c>
      <c r="L138" s="80">
        <f t="shared" si="32"/>
        <v>1.5</v>
      </c>
      <c r="N138" s="81" t="str">
        <f t="shared" si="33"/>
        <v/>
      </c>
      <c r="O138" s="167">
        <f t="shared" si="38"/>
        <v>34</v>
      </c>
      <c r="P138" s="168">
        <f t="shared" si="39"/>
        <v>1.6</v>
      </c>
      <c r="Q138" s="78">
        <f t="shared" si="40"/>
        <v>88.4</v>
      </c>
      <c r="T138" s="80" t="str">
        <f t="shared" si="41"/>
        <v/>
      </c>
      <c r="V138" s="78">
        <f t="shared" si="42"/>
        <v>0</v>
      </c>
      <c r="W138" s="78">
        <f t="shared" si="43"/>
        <v>3.4000000000000057</v>
      </c>
      <c r="X138" s="80">
        <f t="shared" si="44"/>
        <v>0.10000000000000009</v>
      </c>
      <c r="Y138" s="78">
        <f t="shared" si="45"/>
        <v>34</v>
      </c>
      <c r="Z138" s="78">
        <f t="shared" si="46"/>
        <v>88.4</v>
      </c>
      <c r="AA138" s="78">
        <f t="shared" si="47"/>
        <v>54.400000000000006</v>
      </c>
      <c r="AB138" s="80">
        <f t="shared" si="48"/>
        <v>1.6</v>
      </c>
      <c r="AC138" s="115">
        <v>6</v>
      </c>
      <c r="AD138" s="83">
        <f t="shared" si="34"/>
        <v>204</v>
      </c>
      <c r="AE138" s="83">
        <f t="shared" si="35"/>
        <v>204</v>
      </c>
      <c r="AF138" s="83">
        <f t="shared" si="49"/>
        <v>0</v>
      </c>
      <c r="AG138" s="83">
        <f t="shared" si="36"/>
        <v>510</v>
      </c>
      <c r="AH138" s="83">
        <f t="shared" si="37"/>
        <v>530.40000000000009</v>
      </c>
      <c r="AI138" s="83">
        <f t="shared" si="50"/>
        <v>20.400000000000091</v>
      </c>
      <c r="AJ138" s="83">
        <f t="shared" si="51"/>
        <v>306</v>
      </c>
      <c r="AK138" s="83">
        <f t="shared" si="51"/>
        <v>326.40000000000009</v>
      </c>
      <c r="AL138" s="83">
        <f t="shared" si="52"/>
        <v>20.400000000000091</v>
      </c>
      <c r="AM138" s="80">
        <f t="shared" si="53"/>
        <v>1.5</v>
      </c>
      <c r="AN138" s="80">
        <f t="shared" si="54"/>
        <v>1.6000000000000005</v>
      </c>
      <c r="AO138" s="80">
        <f t="shared" si="55"/>
        <v>0.10000000000000053</v>
      </c>
    </row>
    <row r="139" spans="1:41" x14ac:dyDescent="0.25">
      <c r="A139" s="77">
        <f>IF('Inventory List'!A89="","",'Inventory List'!A89)</f>
        <v>180</v>
      </c>
      <c r="B139" s="77" t="str">
        <f>IF('Inventory List'!B89="","",'Inventory List'!B89)</f>
        <v>Clothing</v>
      </c>
      <c r="C139" s="77" t="str">
        <f>IF('Inventory List'!C89="","",'Inventory List'!C89)</f>
        <v>Skirt</v>
      </c>
      <c r="D139" s="77" t="str">
        <f>IF('Inventory List'!D89="","",'Inventory List'!D89)</f>
        <v>Flare</v>
      </c>
      <c r="E139" s="77" t="str">
        <f>IF('Inventory List'!E89="","",'Inventory List'!E89)</f>
        <v>Womens</v>
      </c>
      <c r="F139" s="77" t="str">
        <f>IF('Inventory List'!F89="","",'Inventory List'!F89)</f>
        <v>L</v>
      </c>
      <c r="G139" s="77" t="str">
        <f>IF('Inventory List'!G89="","",'Inventory List'!G89)</f>
        <v>Pink</v>
      </c>
      <c r="H139" s="78">
        <f>IF('Inventory List'!J89="","",'Inventory List'!J89)</f>
        <v>34</v>
      </c>
      <c r="I139" s="79">
        <f>IF('Inventory List'!K89="","",'Inventory List'!K89)</f>
        <v>1.5</v>
      </c>
      <c r="J139" s="78">
        <f>IF('Inventory List'!M89="","",'Inventory List'!M89)</f>
        <v>85</v>
      </c>
      <c r="K139" s="78">
        <f t="shared" si="31"/>
        <v>51</v>
      </c>
      <c r="L139" s="80">
        <f t="shared" si="32"/>
        <v>1.5</v>
      </c>
      <c r="N139" s="81" t="str">
        <f t="shared" si="33"/>
        <v/>
      </c>
      <c r="O139" s="167">
        <f t="shared" si="38"/>
        <v>34</v>
      </c>
      <c r="P139" s="168">
        <f t="shared" si="39"/>
        <v>1.6</v>
      </c>
      <c r="Q139" s="78">
        <f t="shared" si="40"/>
        <v>88.4</v>
      </c>
      <c r="T139" s="80" t="str">
        <f t="shared" si="41"/>
        <v/>
      </c>
      <c r="V139" s="78">
        <f t="shared" si="42"/>
        <v>0</v>
      </c>
      <c r="W139" s="78">
        <f t="shared" si="43"/>
        <v>3.4000000000000057</v>
      </c>
      <c r="X139" s="80">
        <f t="shared" si="44"/>
        <v>0.10000000000000009</v>
      </c>
      <c r="Y139" s="78">
        <f t="shared" si="45"/>
        <v>34</v>
      </c>
      <c r="Z139" s="78">
        <f t="shared" si="46"/>
        <v>88.4</v>
      </c>
      <c r="AA139" s="78">
        <f t="shared" si="47"/>
        <v>54.400000000000006</v>
      </c>
      <c r="AB139" s="80">
        <f t="shared" si="48"/>
        <v>1.6</v>
      </c>
      <c r="AC139" s="115">
        <v>6</v>
      </c>
      <c r="AD139" s="83">
        <f t="shared" si="34"/>
        <v>204</v>
      </c>
      <c r="AE139" s="83">
        <f t="shared" si="35"/>
        <v>204</v>
      </c>
      <c r="AF139" s="83">
        <f t="shared" si="49"/>
        <v>0</v>
      </c>
      <c r="AG139" s="83">
        <f t="shared" si="36"/>
        <v>510</v>
      </c>
      <c r="AH139" s="83">
        <f t="shared" si="37"/>
        <v>530.40000000000009</v>
      </c>
      <c r="AI139" s="83">
        <f t="shared" si="50"/>
        <v>20.400000000000091</v>
      </c>
      <c r="AJ139" s="83">
        <f t="shared" si="51"/>
        <v>306</v>
      </c>
      <c r="AK139" s="83">
        <f t="shared" si="51"/>
        <v>326.40000000000009</v>
      </c>
      <c r="AL139" s="83">
        <f t="shared" si="52"/>
        <v>20.400000000000091</v>
      </c>
      <c r="AM139" s="80">
        <f t="shared" si="53"/>
        <v>1.5</v>
      </c>
      <c r="AN139" s="80">
        <f t="shared" si="54"/>
        <v>1.6000000000000005</v>
      </c>
      <c r="AO139" s="80">
        <f t="shared" si="55"/>
        <v>0.10000000000000053</v>
      </c>
    </row>
    <row r="140" spans="1:41" x14ac:dyDescent="0.25">
      <c r="A140" s="77">
        <f>IF('Inventory List'!A90="","",'Inventory List'!A90)</f>
        <v>181</v>
      </c>
      <c r="B140" s="77" t="str">
        <f>IF('Inventory List'!B90="","",'Inventory List'!B90)</f>
        <v>Clothing</v>
      </c>
      <c r="C140" s="77" t="str">
        <f>IF('Inventory List'!C90="","",'Inventory List'!C90)</f>
        <v>Skirt &amp; Top Set</v>
      </c>
      <c r="D140" s="77" t="str">
        <f>IF('Inventory List'!D90="","",'Inventory List'!D90)</f>
        <v>Playtime</v>
      </c>
      <c r="E140" s="77" t="str">
        <f>IF('Inventory List'!E90="","",'Inventory List'!E90)</f>
        <v>Girls</v>
      </c>
      <c r="F140" s="77" t="str">
        <f>IF('Inventory List'!F90="","",'Inventory List'!F90)</f>
        <v>S</v>
      </c>
      <c r="G140" s="77" t="str">
        <f>IF('Inventory List'!G90="","",'Inventory List'!G90)</f>
        <v>Flowered</v>
      </c>
      <c r="H140" s="78">
        <f>IF('Inventory List'!J90="","",'Inventory List'!J90)</f>
        <v>10</v>
      </c>
      <c r="I140" s="79">
        <f>IF('Inventory List'!K90="","",'Inventory List'!K90)</f>
        <v>1.5</v>
      </c>
      <c r="J140" s="78">
        <f>IF('Inventory List'!M90="","",'Inventory List'!M90)</f>
        <v>25</v>
      </c>
      <c r="K140" s="78">
        <f t="shared" si="31"/>
        <v>15</v>
      </c>
      <c r="L140" s="80">
        <f t="shared" si="32"/>
        <v>1.5</v>
      </c>
      <c r="N140" s="81" t="str">
        <f t="shared" si="33"/>
        <v/>
      </c>
      <c r="O140" s="167">
        <f t="shared" si="38"/>
        <v>10</v>
      </c>
      <c r="P140" s="168">
        <f t="shared" si="39"/>
        <v>1.6</v>
      </c>
      <c r="Q140" s="78">
        <f t="shared" si="40"/>
        <v>26</v>
      </c>
      <c r="T140" s="80" t="str">
        <f t="shared" si="41"/>
        <v/>
      </c>
      <c r="V140" s="78">
        <f t="shared" si="42"/>
        <v>0</v>
      </c>
      <c r="W140" s="78">
        <f t="shared" si="43"/>
        <v>1</v>
      </c>
      <c r="X140" s="80">
        <f t="shared" si="44"/>
        <v>0.10000000000000009</v>
      </c>
      <c r="Y140" s="78">
        <f t="shared" si="45"/>
        <v>10</v>
      </c>
      <c r="Z140" s="78">
        <f t="shared" si="46"/>
        <v>26</v>
      </c>
      <c r="AA140" s="78">
        <f t="shared" si="47"/>
        <v>16</v>
      </c>
      <c r="AB140" s="80">
        <f t="shared" si="48"/>
        <v>1.6</v>
      </c>
      <c r="AC140" s="115">
        <v>6</v>
      </c>
      <c r="AD140" s="83">
        <f t="shared" si="34"/>
        <v>60</v>
      </c>
      <c r="AE140" s="83">
        <f t="shared" si="35"/>
        <v>60</v>
      </c>
      <c r="AF140" s="83">
        <f t="shared" si="49"/>
        <v>0</v>
      </c>
      <c r="AG140" s="83">
        <f t="shared" si="36"/>
        <v>150</v>
      </c>
      <c r="AH140" s="83">
        <f t="shared" si="37"/>
        <v>156</v>
      </c>
      <c r="AI140" s="83">
        <f t="shared" si="50"/>
        <v>6</v>
      </c>
      <c r="AJ140" s="83">
        <f t="shared" si="51"/>
        <v>90</v>
      </c>
      <c r="AK140" s="83">
        <f t="shared" si="51"/>
        <v>96</v>
      </c>
      <c r="AL140" s="83">
        <f t="shared" si="52"/>
        <v>6</v>
      </c>
      <c r="AM140" s="80">
        <f t="shared" si="53"/>
        <v>1.5</v>
      </c>
      <c r="AN140" s="80">
        <f t="shared" si="54"/>
        <v>1.6</v>
      </c>
      <c r="AO140" s="80">
        <f t="shared" si="55"/>
        <v>0.10000000000000009</v>
      </c>
    </row>
    <row r="141" spans="1:41" x14ac:dyDescent="0.25">
      <c r="A141" s="77">
        <f>IF('Inventory List'!A91="","",'Inventory List'!A91)</f>
        <v>182</v>
      </c>
      <c r="B141" s="77" t="str">
        <f>IF('Inventory List'!B91="","",'Inventory List'!B91)</f>
        <v>Clothing</v>
      </c>
      <c r="C141" s="77" t="str">
        <f>IF('Inventory List'!C91="","",'Inventory List'!C91)</f>
        <v>Skirt &amp; Top Set</v>
      </c>
      <c r="D141" s="77" t="str">
        <f>IF('Inventory List'!D91="","",'Inventory List'!D91)</f>
        <v>Playtime</v>
      </c>
      <c r="E141" s="77" t="str">
        <f>IF('Inventory List'!E91="","",'Inventory List'!E91)</f>
        <v>Girls</v>
      </c>
      <c r="F141" s="77" t="str">
        <f>IF('Inventory List'!F91="","",'Inventory List'!F91)</f>
        <v>S</v>
      </c>
      <c r="G141" s="77" t="str">
        <f>IF('Inventory List'!G91="","",'Inventory List'!G91)</f>
        <v>Butterflies</v>
      </c>
      <c r="H141" s="78">
        <f>IF('Inventory List'!J91="","",'Inventory List'!J91)</f>
        <v>10</v>
      </c>
      <c r="I141" s="79">
        <f>IF('Inventory List'!K91="","",'Inventory List'!K91)</f>
        <v>1.5</v>
      </c>
      <c r="J141" s="78">
        <f>IF('Inventory List'!M91="","",'Inventory List'!M91)</f>
        <v>25</v>
      </c>
      <c r="K141" s="78">
        <f t="shared" si="31"/>
        <v>15</v>
      </c>
      <c r="L141" s="80">
        <f t="shared" si="32"/>
        <v>1.5</v>
      </c>
      <c r="N141" s="81" t="str">
        <f t="shared" si="33"/>
        <v/>
      </c>
      <c r="O141" s="167">
        <f t="shared" si="38"/>
        <v>10</v>
      </c>
      <c r="P141" s="168">
        <f t="shared" si="39"/>
        <v>1.6</v>
      </c>
      <c r="Q141" s="78">
        <f t="shared" si="40"/>
        <v>26</v>
      </c>
      <c r="T141" s="80" t="str">
        <f t="shared" si="41"/>
        <v/>
      </c>
      <c r="V141" s="78">
        <f t="shared" si="42"/>
        <v>0</v>
      </c>
      <c r="W141" s="78">
        <f t="shared" si="43"/>
        <v>1</v>
      </c>
      <c r="X141" s="80">
        <f t="shared" si="44"/>
        <v>0.10000000000000009</v>
      </c>
      <c r="Y141" s="78">
        <f t="shared" si="45"/>
        <v>10</v>
      </c>
      <c r="Z141" s="78">
        <f t="shared" si="46"/>
        <v>26</v>
      </c>
      <c r="AA141" s="78">
        <f t="shared" si="47"/>
        <v>16</v>
      </c>
      <c r="AB141" s="80">
        <f t="shared" si="48"/>
        <v>1.6</v>
      </c>
      <c r="AC141" s="115">
        <v>6</v>
      </c>
      <c r="AD141" s="83">
        <f t="shared" si="34"/>
        <v>60</v>
      </c>
      <c r="AE141" s="83">
        <f t="shared" si="35"/>
        <v>60</v>
      </c>
      <c r="AF141" s="83">
        <f t="shared" si="49"/>
        <v>0</v>
      </c>
      <c r="AG141" s="83">
        <f t="shared" si="36"/>
        <v>150</v>
      </c>
      <c r="AH141" s="83">
        <f t="shared" si="37"/>
        <v>156</v>
      </c>
      <c r="AI141" s="83">
        <f t="shared" si="50"/>
        <v>6</v>
      </c>
      <c r="AJ141" s="83">
        <f t="shared" si="51"/>
        <v>90</v>
      </c>
      <c r="AK141" s="83">
        <f t="shared" si="51"/>
        <v>96</v>
      </c>
      <c r="AL141" s="83">
        <f t="shared" si="52"/>
        <v>6</v>
      </c>
      <c r="AM141" s="80">
        <f t="shared" si="53"/>
        <v>1.5</v>
      </c>
      <c r="AN141" s="80">
        <f t="shared" si="54"/>
        <v>1.6</v>
      </c>
      <c r="AO141" s="80">
        <f t="shared" si="55"/>
        <v>0.10000000000000009</v>
      </c>
    </row>
    <row r="142" spans="1:41" x14ac:dyDescent="0.25">
      <c r="A142" s="77">
        <f>IF('Inventory List'!A92="","",'Inventory List'!A92)</f>
        <v>183</v>
      </c>
      <c r="B142" s="77" t="str">
        <f>IF('Inventory List'!B92="","",'Inventory List'!B92)</f>
        <v>Clothing</v>
      </c>
      <c r="C142" s="77" t="str">
        <f>IF('Inventory List'!C92="","",'Inventory List'!C92)</f>
        <v>Skirt &amp; Top Set</v>
      </c>
      <c r="D142" s="77" t="str">
        <f>IF('Inventory List'!D92="","",'Inventory List'!D92)</f>
        <v>Playtime</v>
      </c>
      <c r="E142" s="77" t="str">
        <f>IF('Inventory List'!E92="","",'Inventory List'!E92)</f>
        <v>Girls</v>
      </c>
      <c r="F142" s="77" t="str">
        <f>IF('Inventory List'!F92="","",'Inventory List'!F92)</f>
        <v>S</v>
      </c>
      <c r="G142" s="77" t="str">
        <f>IF('Inventory List'!G92="","",'Inventory List'!G92)</f>
        <v>Animals</v>
      </c>
      <c r="H142" s="78">
        <f>IF('Inventory List'!J92="","",'Inventory List'!J92)</f>
        <v>10</v>
      </c>
      <c r="I142" s="79">
        <f>IF('Inventory List'!K92="","",'Inventory List'!K92)</f>
        <v>1.5</v>
      </c>
      <c r="J142" s="78">
        <f>IF('Inventory List'!M92="","",'Inventory List'!M92)</f>
        <v>25</v>
      </c>
      <c r="K142" s="78">
        <f t="shared" si="31"/>
        <v>15</v>
      </c>
      <c r="L142" s="80">
        <f t="shared" si="32"/>
        <v>1.5</v>
      </c>
      <c r="N142" s="81" t="str">
        <f t="shared" si="33"/>
        <v/>
      </c>
      <c r="O142" s="167">
        <f t="shared" si="38"/>
        <v>10</v>
      </c>
      <c r="P142" s="168">
        <f t="shared" si="39"/>
        <v>1.6</v>
      </c>
      <c r="Q142" s="78">
        <f t="shared" si="40"/>
        <v>26</v>
      </c>
      <c r="T142" s="80" t="str">
        <f t="shared" si="41"/>
        <v/>
      </c>
      <c r="V142" s="78">
        <f t="shared" si="42"/>
        <v>0</v>
      </c>
      <c r="W142" s="78">
        <f t="shared" si="43"/>
        <v>1</v>
      </c>
      <c r="X142" s="80">
        <f t="shared" si="44"/>
        <v>0.10000000000000009</v>
      </c>
      <c r="Y142" s="78">
        <f t="shared" si="45"/>
        <v>10</v>
      </c>
      <c r="Z142" s="78">
        <f t="shared" si="46"/>
        <v>26</v>
      </c>
      <c r="AA142" s="78">
        <f t="shared" si="47"/>
        <v>16</v>
      </c>
      <c r="AB142" s="80">
        <f t="shared" si="48"/>
        <v>1.6</v>
      </c>
      <c r="AC142" s="115">
        <v>6</v>
      </c>
      <c r="AD142" s="83">
        <f t="shared" si="34"/>
        <v>60</v>
      </c>
      <c r="AE142" s="83">
        <f t="shared" si="35"/>
        <v>60</v>
      </c>
      <c r="AF142" s="83">
        <f t="shared" si="49"/>
        <v>0</v>
      </c>
      <c r="AG142" s="83">
        <f t="shared" si="36"/>
        <v>150</v>
      </c>
      <c r="AH142" s="83">
        <f t="shared" si="37"/>
        <v>156</v>
      </c>
      <c r="AI142" s="83">
        <f t="shared" si="50"/>
        <v>6</v>
      </c>
      <c r="AJ142" s="83">
        <f t="shared" si="51"/>
        <v>90</v>
      </c>
      <c r="AK142" s="83">
        <f t="shared" si="51"/>
        <v>96</v>
      </c>
      <c r="AL142" s="83">
        <f t="shared" si="52"/>
        <v>6</v>
      </c>
      <c r="AM142" s="80">
        <f t="shared" si="53"/>
        <v>1.5</v>
      </c>
      <c r="AN142" s="80">
        <f t="shared" si="54"/>
        <v>1.6</v>
      </c>
      <c r="AO142" s="80">
        <f t="shared" si="55"/>
        <v>0.10000000000000009</v>
      </c>
    </row>
    <row r="143" spans="1:41" x14ac:dyDescent="0.25">
      <c r="A143" s="77">
        <f>IF('Inventory List'!A93="","",'Inventory List'!A93)</f>
        <v>184</v>
      </c>
      <c r="B143" s="77" t="str">
        <f>IF('Inventory List'!B93="","",'Inventory List'!B93)</f>
        <v>Clothing</v>
      </c>
      <c r="C143" s="77" t="str">
        <f>IF('Inventory List'!C93="","",'Inventory List'!C93)</f>
        <v>Skirt &amp; Top Set</v>
      </c>
      <c r="D143" s="77" t="str">
        <f>IF('Inventory List'!D93="","",'Inventory List'!D93)</f>
        <v>Playtime</v>
      </c>
      <c r="E143" s="77" t="str">
        <f>IF('Inventory List'!E93="","",'Inventory List'!E93)</f>
        <v>Girls</v>
      </c>
      <c r="F143" s="77" t="str">
        <f>IF('Inventory List'!F93="","",'Inventory List'!F93)</f>
        <v>M</v>
      </c>
      <c r="G143" s="77" t="str">
        <f>IF('Inventory List'!G93="","",'Inventory List'!G93)</f>
        <v>Flowered</v>
      </c>
      <c r="H143" s="78">
        <f>IF('Inventory List'!J93="","",'Inventory List'!J93)</f>
        <v>11.5</v>
      </c>
      <c r="I143" s="79">
        <f>IF('Inventory List'!K93="","",'Inventory List'!K93)</f>
        <v>1.5</v>
      </c>
      <c r="J143" s="78">
        <f>IF('Inventory List'!M93="","",'Inventory List'!M93)</f>
        <v>28.75</v>
      </c>
      <c r="K143" s="78">
        <f t="shared" si="31"/>
        <v>17.25</v>
      </c>
      <c r="L143" s="80">
        <f t="shared" si="32"/>
        <v>1.5</v>
      </c>
      <c r="N143" s="81" t="str">
        <f t="shared" si="33"/>
        <v/>
      </c>
      <c r="O143" s="167">
        <f t="shared" si="38"/>
        <v>11.5</v>
      </c>
      <c r="P143" s="168">
        <f t="shared" si="39"/>
        <v>1.6</v>
      </c>
      <c r="Q143" s="78">
        <f t="shared" si="40"/>
        <v>29.900000000000002</v>
      </c>
      <c r="T143" s="80" t="str">
        <f t="shared" si="41"/>
        <v/>
      </c>
      <c r="V143" s="78">
        <f t="shared" si="42"/>
        <v>0</v>
      </c>
      <c r="W143" s="78">
        <f t="shared" si="43"/>
        <v>1.1500000000000021</v>
      </c>
      <c r="X143" s="80">
        <f t="shared" si="44"/>
        <v>0.10000000000000009</v>
      </c>
      <c r="Y143" s="78">
        <f t="shared" si="45"/>
        <v>11.5</v>
      </c>
      <c r="Z143" s="78">
        <f t="shared" si="46"/>
        <v>29.900000000000002</v>
      </c>
      <c r="AA143" s="78">
        <f t="shared" si="47"/>
        <v>18.400000000000002</v>
      </c>
      <c r="AB143" s="80">
        <f t="shared" si="48"/>
        <v>1.6</v>
      </c>
      <c r="AC143" s="115">
        <v>6</v>
      </c>
      <c r="AD143" s="83">
        <f t="shared" si="34"/>
        <v>69</v>
      </c>
      <c r="AE143" s="83">
        <f t="shared" si="35"/>
        <v>69</v>
      </c>
      <c r="AF143" s="83">
        <f t="shared" si="49"/>
        <v>0</v>
      </c>
      <c r="AG143" s="83">
        <f t="shared" si="36"/>
        <v>172.5</v>
      </c>
      <c r="AH143" s="83">
        <f t="shared" si="37"/>
        <v>179.4</v>
      </c>
      <c r="AI143" s="83">
        <f t="shared" si="50"/>
        <v>6.9000000000000057</v>
      </c>
      <c r="AJ143" s="83">
        <f t="shared" si="51"/>
        <v>103.5</v>
      </c>
      <c r="AK143" s="83">
        <f t="shared" si="51"/>
        <v>110.4</v>
      </c>
      <c r="AL143" s="83">
        <f t="shared" si="52"/>
        <v>6.9000000000000057</v>
      </c>
      <c r="AM143" s="80">
        <f t="shared" si="53"/>
        <v>1.5</v>
      </c>
      <c r="AN143" s="80">
        <f t="shared" si="54"/>
        <v>1.6</v>
      </c>
      <c r="AO143" s="80">
        <f t="shared" si="55"/>
        <v>0.10000000000000009</v>
      </c>
    </row>
    <row r="144" spans="1:41" x14ac:dyDescent="0.25">
      <c r="A144" s="77">
        <f>IF('Inventory List'!A94="","",'Inventory List'!A94)</f>
        <v>185</v>
      </c>
      <c r="B144" s="77" t="str">
        <f>IF('Inventory List'!B94="","",'Inventory List'!B94)</f>
        <v>Clothing</v>
      </c>
      <c r="C144" s="77" t="str">
        <f>IF('Inventory List'!C94="","",'Inventory List'!C94)</f>
        <v>Skirt &amp; Top Set</v>
      </c>
      <c r="D144" s="77" t="str">
        <f>IF('Inventory List'!D94="","",'Inventory List'!D94)</f>
        <v>Playtime</v>
      </c>
      <c r="E144" s="77" t="str">
        <f>IF('Inventory List'!E94="","",'Inventory List'!E94)</f>
        <v>Girls</v>
      </c>
      <c r="F144" s="77" t="str">
        <f>IF('Inventory List'!F94="","",'Inventory List'!F94)</f>
        <v>M</v>
      </c>
      <c r="G144" s="77" t="str">
        <f>IF('Inventory List'!G94="","",'Inventory List'!G94)</f>
        <v>Butterflies</v>
      </c>
      <c r="H144" s="78">
        <f>IF('Inventory List'!J94="","",'Inventory List'!J94)</f>
        <v>11.5</v>
      </c>
      <c r="I144" s="79">
        <f>IF('Inventory List'!K94="","",'Inventory List'!K94)</f>
        <v>1.5</v>
      </c>
      <c r="J144" s="78">
        <f>IF('Inventory List'!M94="","",'Inventory List'!M94)</f>
        <v>28.75</v>
      </c>
      <c r="K144" s="78">
        <f t="shared" si="31"/>
        <v>17.25</v>
      </c>
      <c r="L144" s="80">
        <f t="shared" si="32"/>
        <v>1.5</v>
      </c>
      <c r="N144" s="81" t="str">
        <f t="shared" si="33"/>
        <v/>
      </c>
      <c r="O144" s="167">
        <f t="shared" si="38"/>
        <v>11.5</v>
      </c>
      <c r="P144" s="168">
        <f t="shared" si="39"/>
        <v>1.6</v>
      </c>
      <c r="Q144" s="78">
        <f t="shared" si="40"/>
        <v>29.900000000000002</v>
      </c>
      <c r="T144" s="80" t="str">
        <f t="shared" si="41"/>
        <v/>
      </c>
      <c r="V144" s="78">
        <f t="shared" si="42"/>
        <v>0</v>
      </c>
      <c r="W144" s="78">
        <f t="shared" si="43"/>
        <v>1.1500000000000021</v>
      </c>
      <c r="X144" s="80">
        <f t="shared" si="44"/>
        <v>0.10000000000000009</v>
      </c>
      <c r="Y144" s="78">
        <f t="shared" si="45"/>
        <v>11.5</v>
      </c>
      <c r="Z144" s="78">
        <f t="shared" si="46"/>
        <v>29.900000000000002</v>
      </c>
      <c r="AA144" s="78">
        <f t="shared" si="47"/>
        <v>18.400000000000002</v>
      </c>
      <c r="AB144" s="80">
        <f t="shared" si="48"/>
        <v>1.6</v>
      </c>
      <c r="AC144" s="115">
        <v>6</v>
      </c>
      <c r="AD144" s="83">
        <f t="shared" si="34"/>
        <v>69</v>
      </c>
      <c r="AE144" s="83">
        <f t="shared" si="35"/>
        <v>69</v>
      </c>
      <c r="AF144" s="83">
        <f t="shared" si="49"/>
        <v>0</v>
      </c>
      <c r="AG144" s="83">
        <f t="shared" si="36"/>
        <v>172.5</v>
      </c>
      <c r="AH144" s="83">
        <f t="shared" si="37"/>
        <v>179.4</v>
      </c>
      <c r="AI144" s="83">
        <f t="shared" si="50"/>
        <v>6.9000000000000057</v>
      </c>
      <c r="AJ144" s="83">
        <f t="shared" si="51"/>
        <v>103.5</v>
      </c>
      <c r="AK144" s="83">
        <f t="shared" si="51"/>
        <v>110.4</v>
      </c>
      <c r="AL144" s="83">
        <f t="shared" si="52"/>
        <v>6.9000000000000057</v>
      </c>
      <c r="AM144" s="80">
        <f t="shared" si="53"/>
        <v>1.5</v>
      </c>
      <c r="AN144" s="80">
        <f t="shared" si="54"/>
        <v>1.6</v>
      </c>
      <c r="AO144" s="80">
        <f t="shared" si="55"/>
        <v>0.10000000000000009</v>
      </c>
    </row>
    <row r="145" spans="1:41" x14ac:dyDescent="0.25">
      <c r="A145" s="77">
        <f>IF('Inventory List'!A95="","",'Inventory List'!A95)</f>
        <v>186</v>
      </c>
      <c r="B145" s="77" t="str">
        <f>IF('Inventory List'!B95="","",'Inventory List'!B95)</f>
        <v>Clothing</v>
      </c>
      <c r="C145" s="77" t="str">
        <f>IF('Inventory List'!C95="","",'Inventory List'!C95)</f>
        <v>Skirt &amp; Top Set</v>
      </c>
      <c r="D145" s="77" t="str">
        <f>IF('Inventory List'!D95="","",'Inventory List'!D95)</f>
        <v>Playtime</v>
      </c>
      <c r="E145" s="77" t="str">
        <f>IF('Inventory List'!E95="","",'Inventory List'!E95)</f>
        <v>Girls</v>
      </c>
      <c r="F145" s="77" t="str">
        <f>IF('Inventory List'!F95="","",'Inventory List'!F95)</f>
        <v>M</v>
      </c>
      <c r="G145" s="77" t="str">
        <f>IF('Inventory List'!G95="","",'Inventory List'!G95)</f>
        <v>Animals</v>
      </c>
      <c r="H145" s="78">
        <f>IF('Inventory List'!J95="","",'Inventory List'!J95)</f>
        <v>11.5</v>
      </c>
      <c r="I145" s="79">
        <f>IF('Inventory List'!K95="","",'Inventory List'!K95)</f>
        <v>1.5</v>
      </c>
      <c r="J145" s="78">
        <f>IF('Inventory List'!M95="","",'Inventory List'!M95)</f>
        <v>28.75</v>
      </c>
      <c r="K145" s="78">
        <f t="shared" si="31"/>
        <v>17.25</v>
      </c>
      <c r="L145" s="80">
        <f t="shared" si="32"/>
        <v>1.5</v>
      </c>
      <c r="N145" s="81" t="str">
        <f t="shared" si="33"/>
        <v/>
      </c>
      <c r="O145" s="167">
        <f t="shared" si="38"/>
        <v>11.5</v>
      </c>
      <c r="P145" s="168">
        <f t="shared" si="39"/>
        <v>1.6</v>
      </c>
      <c r="Q145" s="78">
        <f t="shared" si="40"/>
        <v>29.900000000000002</v>
      </c>
      <c r="T145" s="80" t="str">
        <f t="shared" si="41"/>
        <v/>
      </c>
      <c r="V145" s="78">
        <f t="shared" si="42"/>
        <v>0</v>
      </c>
      <c r="W145" s="78">
        <f t="shared" si="43"/>
        <v>1.1500000000000021</v>
      </c>
      <c r="X145" s="80">
        <f t="shared" si="44"/>
        <v>0.10000000000000009</v>
      </c>
      <c r="Y145" s="78">
        <f t="shared" si="45"/>
        <v>11.5</v>
      </c>
      <c r="Z145" s="78">
        <f t="shared" si="46"/>
        <v>29.900000000000002</v>
      </c>
      <c r="AA145" s="78">
        <f t="shared" si="47"/>
        <v>18.400000000000002</v>
      </c>
      <c r="AB145" s="80">
        <f t="shared" si="48"/>
        <v>1.6</v>
      </c>
      <c r="AC145" s="115">
        <v>6</v>
      </c>
      <c r="AD145" s="83">
        <f t="shared" si="34"/>
        <v>69</v>
      </c>
      <c r="AE145" s="83">
        <f t="shared" si="35"/>
        <v>69</v>
      </c>
      <c r="AF145" s="83">
        <f t="shared" si="49"/>
        <v>0</v>
      </c>
      <c r="AG145" s="83">
        <f t="shared" si="36"/>
        <v>172.5</v>
      </c>
      <c r="AH145" s="83">
        <f t="shared" si="37"/>
        <v>179.4</v>
      </c>
      <c r="AI145" s="83">
        <f t="shared" si="50"/>
        <v>6.9000000000000057</v>
      </c>
      <c r="AJ145" s="83">
        <f t="shared" si="51"/>
        <v>103.5</v>
      </c>
      <c r="AK145" s="83">
        <f t="shared" si="51"/>
        <v>110.4</v>
      </c>
      <c r="AL145" s="83">
        <f t="shared" si="52"/>
        <v>6.9000000000000057</v>
      </c>
      <c r="AM145" s="80">
        <f t="shared" si="53"/>
        <v>1.5</v>
      </c>
      <c r="AN145" s="80">
        <f t="shared" si="54"/>
        <v>1.6</v>
      </c>
      <c r="AO145" s="80">
        <f t="shared" si="55"/>
        <v>0.10000000000000009</v>
      </c>
    </row>
    <row r="146" spans="1:41" x14ac:dyDescent="0.25">
      <c r="A146" s="77">
        <f>IF('Inventory List'!A96="","",'Inventory List'!A96)</f>
        <v>187</v>
      </c>
      <c r="B146" s="77" t="str">
        <f>IF('Inventory List'!B96="","",'Inventory List'!B96)</f>
        <v>Clothing</v>
      </c>
      <c r="C146" s="77" t="str">
        <f>IF('Inventory List'!C96="","",'Inventory List'!C96)</f>
        <v>Skirt &amp; Top Set</v>
      </c>
      <c r="D146" s="77" t="str">
        <f>IF('Inventory List'!D96="","",'Inventory List'!D96)</f>
        <v>Playtime</v>
      </c>
      <c r="E146" s="77" t="str">
        <f>IF('Inventory List'!E96="","",'Inventory List'!E96)</f>
        <v>Girls</v>
      </c>
      <c r="F146" s="77" t="str">
        <f>IF('Inventory List'!F96="","",'Inventory List'!F96)</f>
        <v>L</v>
      </c>
      <c r="G146" s="77" t="str">
        <f>IF('Inventory List'!G96="","",'Inventory List'!G96)</f>
        <v>Flowered</v>
      </c>
      <c r="H146" s="78">
        <f>IF('Inventory List'!J96="","",'Inventory List'!J96)</f>
        <v>13</v>
      </c>
      <c r="I146" s="79">
        <f>IF('Inventory List'!K96="","",'Inventory List'!K96)</f>
        <v>1.5</v>
      </c>
      <c r="J146" s="78">
        <f>IF('Inventory List'!M96="","",'Inventory List'!M96)</f>
        <v>32.5</v>
      </c>
      <c r="K146" s="78">
        <f t="shared" si="31"/>
        <v>19.5</v>
      </c>
      <c r="L146" s="80">
        <f t="shared" si="32"/>
        <v>1.5</v>
      </c>
      <c r="N146" s="81" t="str">
        <f t="shared" si="33"/>
        <v/>
      </c>
      <c r="O146" s="167">
        <f t="shared" si="38"/>
        <v>13</v>
      </c>
      <c r="P146" s="168">
        <f t="shared" si="39"/>
        <v>1.6</v>
      </c>
      <c r="Q146" s="78">
        <f t="shared" si="40"/>
        <v>33.800000000000004</v>
      </c>
      <c r="T146" s="80" t="str">
        <f t="shared" si="41"/>
        <v/>
      </c>
      <c r="V146" s="78">
        <f t="shared" si="42"/>
        <v>0</v>
      </c>
      <c r="W146" s="78">
        <f t="shared" si="43"/>
        <v>1.3000000000000043</v>
      </c>
      <c r="X146" s="80">
        <f t="shared" si="44"/>
        <v>0.10000000000000009</v>
      </c>
      <c r="Y146" s="78">
        <f t="shared" si="45"/>
        <v>13</v>
      </c>
      <c r="Z146" s="78">
        <f t="shared" si="46"/>
        <v>33.800000000000004</v>
      </c>
      <c r="AA146" s="78">
        <f t="shared" si="47"/>
        <v>20.800000000000004</v>
      </c>
      <c r="AB146" s="80">
        <f t="shared" si="48"/>
        <v>1.6000000000000003</v>
      </c>
      <c r="AC146" s="115">
        <v>6</v>
      </c>
      <c r="AD146" s="83">
        <f t="shared" si="34"/>
        <v>78</v>
      </c>
      <c r="AE146" s="83">
        <f t="shared" si="35"/>
        <v>78</v>
      </c>
      <c r="AF146" s="83">
        <f t="shared" si="49"/>
        <v>0</v>
      </c>
      <c r="AG146" s="83">
        <f t="shared" si="36"/>
        <v>195</v>
      </c>
      <c r="AH146" s="83">
        <f t="shared" si="37"/>
        <v>202.8</v>
      </c>
      <c r="AI146" s="83">
        <f t="shared" si="50"/>
        <v>7.8000000000000114</v>
      </c>
      <c r="AJ146" s="83">
        <f t="shared" si="51"/>
        <v>117</v>
      </c>
      <c r="AK146" s="83">
        <f t="shared" si="51"/>
        <v>124.80000000000001</v>
      </c>
      <c r="AL146" s="83">
        <f t="shared" si="52"/>
        <v>7.8000000000000114</v>
      </c>
      <c r="AM146" s="80">
        <f t="shared" si="53"/>
        <v>1.5</v>
      </c>
      <c r="AN146" s="80">
        <f t="shared" si="54"/>
        <v>1.6</v>
      </c>
      <c r="AO146" s="80">
        <f t="shared" si="55"/>
        <v>0.10000000000000009</v>
      </c>
    </row>
    <row r="147" spans="1:41" x14ac:dyDescent="0.25">
      <c r="A147" s="77">
        <f>IF('Inventory List'!A97="","",'Inventory List'!A97)</f>
        <v>188</v>
      </c>
      <c r="B147" s="77" t="str">
        <f>IF('Inventory List'!B97="","",'Inventory List'!B97)</f>
        <v>Clothing</v>
      </c>
      <c r="C147" s="77" t="str">
        <f>IF('Inventory List'!C97="","",'Inventory List'!C97)</f>
        <v>Skirt &amp; Top Set</v>
      </c>
      <c r="D147" s="77" t="str">
        <f>IF('Inventory List'!D97="","",'Inventory List'!D97)</f>
        <v>Playtime</v>
      </c>
      <c r="E147" s="77" t="str">
        <f>IF('Inventory List'!E97="","",'Inventory List'!E97)</f>
        <v>Girls</v>
      </c>
      <c r="F147" s="77" t="str">
        <f>IF('Inventory List'!F97="","",'Inventory List'!F97)</f>
        <v>L</v>
      </c>
      <c r="G147" s="77" t="str">
        <f>IF('Inventory List'!G97="","",'Inventory List'!G97)</f>
        <v>Butterflies</v>
      </c>
      <c r="H147" s="78">
        <f>IF('Inventory List'!J97="","",'Inventory List'!J97)</f>
        <v>13</v>
      </c>
      <c r="I147" s="79">
        <f>IF('Inventory List'!K97="","",'Inventory List'!K97)</f>
        <v>1.5</v>
      </c>
      <c r="J147" s="78">
        <f>IF('Inventory List'!M97="","",'Inventory List'!M97)</f>
        <v>32.5</v>
      </c>
      <c r="K147" s="78">
        <f t="shared" si="31"/>
        <v>19.5</v>
      </c>
      <c r="L147" s="80">
        <f t="shared" si="32"/>
        <v>1.5</v>
      </c>
      <c r="N147" s="81" t="str">
        <f t="shared" si="33"/>
        <v/>
      </c>
      <c r="O147" s="167">
        <f t="shared" si="38"/>
        <v>13</v>
      </c>
      <c r="P147" s="168">
        <f t="shared" si="39"/>
        <v>1.6</v>
      </c>
      <c r="Q147" s="78">
        <f t="shared" si="40"/>
        <v>33.800000000000004</v>
      </c>
      <c r="T147" s="80" t="str">
        <f t="shared" si="41"/>
        <v/>
      </c>
      <c r="V147" s="78">
        <f t="shared" si="42"/>
        <v>0</v>
      </c>
      <c r="W147" s="78">
        <f t="shared" si="43"/>
        <v>1.3000000000000043</v>
      </c>
      <c r="X147" s="80">
        <f t="shared" si="44"/>
        <v>0.10000000000000009</v>
      </c>
      <c r="Y147" s="78">
        <f t="shared" si="45"/>
        <v>13</v>
      </c>
      <c r="Z147" s="78">
        <f t="shared" si="46"/>
        <v>33.800000000000004</v>
      </c>
      <c r="AA147" s="78">
        <f t="shared" si="47"/>
        <v>20.800000000000004</v>
      </c>
      <c r="AB147" s="80">
        <f t="shared" si="48"/>
        <v>1.6000000000000003</v>
      </c>
      <c r="AC147" s="115">
        <v>6</v>
      </c>
      <c r="AD147" s="83">
        <f t="shared" si="34"/>
        <v>78</v>
      </c>
      <c r="AE147" s="83">
        <f t="shared" si="35"/>
        <v>78</v>
      </c>
      <c r="AF147" s="83">
        <f t="shared" si="49"/>
        <v>0</v>
      </c>
      <c r="AG147" s="83">
        <f t="shared" si="36"/>
        <v>195</v>
      </c>
      <c r="AH147" s="83">
        <f t="shared" si="37"/>
        <v>202.8</v>
      </c>
      <c r="AI147" s="83">
        <f t="shared" si="50"/>
        <v>7.8000000000000114</v>
      </c>
      <c r="AJ147" s="83">
        <f t="shared" si="51"/>
        <v>117</v>
      </c>
      <c r="AK147" s="83">
        <f t="shared" si="51"/>
        <v>124.80000000000001</v>
      </c>
      <c r="AL147" s="83">
        <f t="shared" si="52"/>
        <v>7.8000000000000114</v>
      </c>
      <c r="AM147" s="80">
        <f t="shared" si="53"/>
        <v>1.5</v>
      </c>
      <c r="AN147" s="80">
        <f t="shared" si="54"/>
        <v>1.6</v>
      </c>
      <c r="AO147" s="80">
        <f t="shared" si="55"/>
        <v>0.10000000000000009</v>
      </c>
    </row>
    <row r="148" spans="1:41" x14ac:dyDescent="0.25">
      <c r="A148" s="77">
        <f>IF('Inventory List'!A98="","",'Inventory List'!A98)</f>
        <v>189</v>
      </c>
      <c r="B148" s="77" t="str">
        <f>IF('Inventory List'!B98="","",'Inventory List'!B98)</f>
        <v>Clothing</v>
      </c>
      <c r="C148" s="77" t="str">
        <f>IF('Inventory List'!C98="","",'Inventory List'!C98)</f>
        <v>Skirt &amp; Top Set</v>
      </c>
      <c r="D148" s="77" t="str">
        <f>IF('Inventory List'!D98="","",'Inventory List'!D98)</f>
        <v>Playtime</v>
      </c>
      <c r="E148" s="77" t="str">
        <f>IF('Inventory List'!E98="","",'Inventory List'!E98)</f>
        <v>Girls</v>
      </c>
      <c r="F148" s="77" t="str">
        <f>IF('Inventory List'!F98="","",'Inventory List'!F98)</f>
        <v>L</v>
      </c>
      <c r="G148" s="77" t="str">
        <f>IF('Inventory List'!G98="","",'Inventory List'!G98)</f>
        <v>Animals</v>
      </c>
      <c r="H148" s="78">
        <f>IF('Inventory List'!J98="","",'Inventory List'!J98)</f>
        <v>13</v>
      </c>
      <c r="I148" s="79">
        <f>IF('Inventory List'!K98="","",'Inventory List'!K98)</f>
        <v>1.5</v>
      </c>
      <c r="J148" s="78">
        <f>IF('Inventory List'!M98="","",'Inventory List'!M98)</f>
        <v>32.5</v>
      </c>
      <c r="K148" s="78">
        <f t="shared" si="31"/>
        <v>19.5</v>
      </c>
      <c r="L148" s="80">
        <f t="shared" si="32"/>
        <v>1.5</v>
      </c>
      <c r="N148" s="81" t="str">
        <f t="shared" si="33"/>
        <v/>
      </c>
      <c r="O148" s="167">
        <f t="shared" si="38"/>
        <v>13</v>
      </c>
      <c r="P148" s="168">
        <f t="shared" si="39"/>
        <v>1.6</v>
      </c>
      <c r="Q148" s="78">
        <f t="shared" si="40"/>
        <v>33.800000000000004</v>
      </c>
      <c r="T148" s="80" t="str">
        <f t="shared" si="41"/>
        <v/>
      </c>
      <c r="V148" s="78">
        <f t="shared" si="42"/>
        <v>0</v>
      </c>
      <c r="W148" s="78">
        <f t="shared" si="43"/>
        <v>1.3000000000000043</v>
      </c>
      <c r="X148" s="80">
        <f t="shared" si="44"/>
        <v>0.10000000000000009</v>
      </c>
      <c r="Y148" s="78">
        <f t="shared" si="45"/>
        <v>13</v>
      </c>
      <c r="Z148" s="78">
        <f t="shared" si="46"/>
        <v>33.800000000000004</v>
      </c>
      <c r="AA148" s="78">
        <f t="shared" si="47"/>
        <v>20.800000000000004</v>
      </c>
      <c r="AB148" s="80">
        <f t="shared" si="48"/>
        <v>1.6000000000000003</v>
      </c>
      <c r="AC148" s="115">
        <v>6</v>
      </c>
      <c r="AD148" s="83">
        <f t="shared" si="34"/>
        <v>78</v>
      </c>
      <c r="AE148" s="83">
        <f t="shared" si="35"/>
        <v>78</v>
      </c>
      <c r="AF148" s="83">
        <f t="shared" si="49"/>
        <v>0</v>
      </c>
      <c r="AG148" s="83">
        <f t="shared" si="36"/>
        <v>195</v>
      </c>
      <c r="AH148" s="83">
        <f t="shared" si="37"/>
        <v>202.8</v>
      </c>
      <c r="AI148" s="83">
        <f t="shared" si="50"/>
        <v>7.8000000000000114</v>
      </c>
      <c r="AJ148" s="83">
        <f t="shared" si="51"/>
        <v>117</v>
      </c>
      <c r="AK148" s="83">
        <f t="shared" si="51"/>
        <v>124.80000000000001</v>
      </c>
      <c r="AL148" s="83">
        <f t="shared" si="52"/>
        <v>7.8000000000000114</v>
      </c>
      <c r="AM148" s="80">
        <f t="shared" si="53"/>
        <v>1.5</v>
      </c>
      <c r="AN148" s="80">
        <f t="shared" si="54"/>
        <v>1.6</v>
      </c>
      <c r="AO148" s="80">
        <f t="shared" si="55"/>
        <v>0.10000000000000009</v>
      </c>
    </row>
    <row r="149" spans="1:41" x14ac:dyDescent="0.25">
      <c r="A149" s="77">
        <f>IF('Inventory List'!A99="","",'Inventory List'!A99)</f>
        <v>190</v>
      </c>
      <c r="B149" s="77" t="str">
        <f>IF('Inventory List'!B99="","",'Inventory List'!B99)</f>
        <v>Footwear</v>
      </c>
      <c r="C149" s="77" t="str">
        <f>IF('Inventory List'!C99="","",'Inventory List'!C99)</f>
        <v>Shoes</v>
      </c>
      <c r="D149" s="77" t="str">
        <f>IF('Inventory List'!D99="","",'Inventory List'!D99)</f>
        <v>SlipOns</v>
      </c>
      <c r="E149" s="77" t="str">
        <f>IF('Inventory List'!E99="","",'Inventory List'!E99)</f>
        <v>Mens</v>
      </c>
      <c r="F149" s="77" t="str">
        <f>IF('Inventory List'!F99="","",'Inventory List'!F99)</f>
        <v>S</v>
      </c>
      <c r="G149" s="77" t="str">
        <f>IF('Inventory List'!G99="","",'Inventory List'!G99)</f>
        <v>Black</v>
      </c>
      <c r="H149" s="78">
        <f>IF('Inventory List'!J99="","",'Inventory List'!J99)</f>
        <v>2.5</v>
      </c>
      <c r="I149" s="79">
        <f>IF('Inventory List'!K99="","",'Inventory List'!K99)</f>
        <v>1.5</v>
      </c>
      <c r="J149" s="78">
        <f>IF('Inventory List'!M99="","",'Inventory List'!M99)</f>
        <v>6.25</v>
      </c>
      <c r="K149" s="78">
        <f t="shared" si="31"/>
        <v>3.75</v>
      </c>
      <c r="L149" s="80">
        <f t="shared" si="32"/>
        <v>1.5</v>
      </c>
      <c r="N149" s="81" t="str">
        <f t="shared" si="33"/>
        <v/>
      </c>
      <c r="O149" s="167">
        <f t="shared" si="38"/>
        <v>2.5</v>
      </c>
      <c r="P149" s="168">
        <f t="shared" si="39"/>
        <v>1.6</v>
      </c>
      <c r="Q149" s="78">
        <f t="shared" si="40"/>
        <v>6.5</v>
      </c>
      <c r="T149" s="80" t="str">
        <f t="shared" si="41"/>
        <v/>
      </c>
      <c r="V149" s="78">
        <f t="shared" si="42"/>
        <v>0</v>
      </c>
      <c r="W149" s="78">
        <f t="shared" si="43"/>
        <v>0.25</v>
      </c>
      <c r="X149" s="80">
        <f t="shared" si="44"/>
        <v>0.10000000000000009</v>
      </c>
      <c r="Y149" s="78">
        <f t="shared" si="45"/>
        <v>2.5</v>
      </c>
      <c r="Z149" s="78">
        <f t="shared" si="46"/>
        <v>6.5</v>
      </c>
      <c r="AA149" s="78">
        <f t="shared" si="47"/>
        <v>4</v>
      </c>
      <c r="AB149" s="80">
        <f t="shared" si="48"/>
        <v>1.6</v>
      </c>
      <c r="AC149" s="115">
        <v>6</v>
      </c>
      <c r="AD149" s="83">
        <f t="shared" si="34"/>
        <v>15</v>
      </c>
      <c r="AE149" s="83">
        <f t="shared" si="35"/>
        <v>15</v>
      </c>
      <c r="AF149" s="83">
        <f t="shared" si="49"/>
        <v>0</v>
      </c>
      <c r="AG149" s="83">
        <f t="shared" si="36"/>
        <v>37.5</v>
      </c>
      <c r="AH149" s="83">
        <f t="shared" si="37"/>
        <v>39</v>
      </c>
      <c r="AI149" s="83">
        <f t="shared" si="50"/>
        <v>1.5</v>
      </c>
      <c r="AJ149" s="83">
        <f t="shared" si="51"/>
        <v>22.5</v>
      </c>
      <c r="AK149" s="83">
        <f t="shared" si="51"/>
        <v>24</v>
      </c>
      <c r="AL149" s="83">
        <f t="shared" si="52"/>
        <v>1.5</v>
      </c>
      <c r="AM149" s="80">
        <f t="shared" si="53"/>
        <v>1.5</v>
      </c>
      <c r="AN149" s="80">
        <f t="shared" si="54"/>
        <v>1.6</v>
      </c>
      <c r="AO149" s="80">
        <f t="shared" si="55"/>
        <v>0.10000000000000009</v>
      </c>
    </row>
    <row r="150" spans="1:41" x14ac:dyDescent="0.25">
      <c r="A150" s="77">
        <f>IF('Inventory List'!A100="","",'Inventory List'!A100)</f>
        <v>191</v>
      </c>
      <c r="B150" s="77" t="str">
        <f>IF('Inventory List'!B100="","",'Inventory List'!B100)</f>
        <v>Footwear</v>
      </c>
      <c r="C150" s="77" t="str">
        <f>IF('Inventory List'!C100="","",'Inventory List'!C100)</f>
        <v>Shoes</v>
      </c>
      <c r="D150" s="77" t="str">
        <f>IF('Inventory List'!D100="","",'Inventory List'!D100)</f>
        <v>SlipOns</v>
      </c>
      <c r="E150" s="77" t="str">
        <f>IF('Inventory List'!E100="","",'Inventory List'!E100)</f>
        <v>Mens</v>
      </c>
      <c r="F150" s="77" t="str">
        <f>IF('Inventory List'!F100="","",'Inventory List'!F100)</f>
        <v>S</v>
      </c>
      <c r="G150" s="77" t="str">
        <f>IF('Inventory List'!G100="","",'Inventory List'!G100)</f>
        <v>Red</v>
      </c>
      <c r="H150" s="78">
        <f>IF('Inventory List'!J100="","",'Inventory List'!J100)</f>
        <v>2.5</v>
      </c>
      <c r="I150" s="79">
        <f>IF('Inventory List'!K100="","",'Inventory List'!K100)</f>
        <v>1.5</v>
      </c>
      <c r="J150" s="78">
        <f>IF('Inventory List'!M100="","",'Inventory List'!M100)</f>
        <v>6.25</v>
      </c>
      <c r="K150" s="78">
        <f t="shared" si="31"/>
        <v>3.75</v>
      </c>
      <c r="L150" s="80">
        <f t="shared" si="32"/>
        <v>1.5</v>
      </c>
      <c r="N150" s="81" t="str">
        <f t="shared" si="33"/>
        <v/>
      </c>
      <c r="O150" s="167">
        <f t="shared" si="38"/>
        <v>2.5</v>
      </c>
      <c r="P150" s="168">
        <f t="shared" si="39"/>
        <v>1.6</v>
      </c>
      <c r="Q150" s="78">
        <f t="shared" si="40"/>
        <v>6.5</v>
      </c>
      <c r="T150" s="80" t="str">
        <f t="shared" si="41"/>
        <v/>
      </c>
      <c r="V150" s="78">
        <f t="shared" si="42"/>
        <v>0</v>
      </c>
      <c r="W150" s="78">
        <f t="shared" si="43"/>
        <v>0.25</v>
      </c>
      <c r="X150" s="80">
        <f t="shared" si="44"/>
        <v>0.10000000000000009</v>
      </c>
      <c r="Y150" s="78">
        <f t="shared" si="45"/>
        <v>2.5</v>
      </c>
      <c r="Z150" s="78">
        <f t="shared" si="46"/>
        <v>6.5</v>
      </c>
      <c r="AA150" s="78">
        <f t="shared" si="47"/>
        <v>4</v>
      </c>
      <c r="AB150" s="80">
        <f t="shared" si="48"/>
        <v>1.6</v>
      </c>
      <c r="AC150" s="115">
        <v>6</v>
      </c>
      <c r="AD150" s="83">
        <f t="shared" si="34"/>
        <v>15</v>
      </c>
      <c r="AE150" s="83">
        <f t="shared" si="35"/>
        <v>15</v>
      </c>
      <c r="AF150" s="83">
        <f t="shared" si="49"/>
        <v>0</v>
      </c>
      <c r="AG150" s="83">
        <f t="shared" si="36"/>
        <v>37.5</v>
      </c>
      <c r="AH150" s="83">
        <f t="shared" si="37"/>
        <v>39</v>
      </c>
      <c r="AI150" s="83">
        <f t="shared" si="50"/>
        <v>1.5</v>
      </c>
      <c r="AJ150" s="83">
        <f t="shared" si="51"/>
        <v>22.5</v>
      </c>
      <c r="AK150" s="83">
        <f t="shared" si="51"/>
        <v>24</v>
      </c>
      <c r="AL150" s="83">
        <f t="shared" si="52"/>
        <v>1.5</v>
      </c>
      <c r="AM150" s="80">
        <f t="shared" si="53"/>
        <v>1.5</v>
      </c>
      <c r="AN150" s="80">
        <f t="shared" si="54"/>
        <v>1.6</v>
      </c>
      <c r="AO150" s="80">
        <f t="shared" si="55"/>
        <v>0.10000000000000009</v>
      </c>
    </row>
    <row r="151" spans="1:41" x14ac:dyDescent="0.25">
      <c r="A151" s="77">
        <f>IF('Inventory List'!A101="","",'Inventory List'!A101)</f>
        <v>192</v>
      </c>
      <c r="B151" s="77" t="str">
        <f>IF('Inventory List'!B101="","",'Inventory List'!B101)</f>
        <v>Footwear</v>
      </c>
      <c r="C151" s="77" t="str">
        <f>IF('Inventory List'!C101="","",'Inventory List'!C101)</f>
        <v>Shoes</v>
      </c>
      <c r="D151" s="77" t="str">
        <f>IF('Inventory List'!D101="","",'Inventory List'!D101)</f>
        <v>SlipOns</v>
      </c>
      <c r="E151" s="77" t="str">
        <f>IF('Inventory List'!E101="","",'Inventory List'!E101)</f>
        <v>Mens</v>
      </c>
      <c r="F151" s="77" t="str">
        <f>IF('Inventory List'!F101="","",'Inventory List'!F101)</f>
        <v>S</v>
      </c>
      <c r="G151" s="77" t="str">
        <f>IF('Inventory List'!G101="","",'Inventory List'!G101)</f>
        <v>White</v>
      </c>
      <c r="H151" s="78">
        <f>IF('Inventory List'!J101="","",'Inventory List'!J101)</f>
        <v>2.5</v>
      </c>
      <c r="I151" s="79">
        <f>IF('Inventory List'!K101="","",'Inventory List'!K101)</f>
        <v>1.5</v>
      </c>
      <c r="J151" s="78">
        <f>IF('Inventory List'!M101="","",'Inventory List'!M101)</f>
        <v>6.25</v>
      </c>
      <c r="K151" s="78">
        <f t="shared" si="31"/>
        <v>3.75</v>
      </c>
      <c r="L151" s="80">
        <f t="shared" si="32"/>
        <v>1.5</v>
      </c>
      <c r="N151" s="81" t="str">
        <f t="shared" si="33"/>
        <v/>
      </c>
      <c r="O151" s="167">
        <f t="shared" si="38"/>
        <v>2.5</v>
      </c>
      <c r="P151" s="168">
        <f t="shared" si="39"/>
        <v>1.6</v>
      </c>
      <c r="Q151" s="78">
        <f t="shared" si="40"/>
        <v>6.5</v>
      </c>
      <c r="T151" s="80" t="str">
        <f t="shared" si="41"/>
        <v/>
      </c>
      <c r="V151" s="78">
        <f t="shared" si="42"/>
        <v>0</v>
      </c>
      <c r="W151" s="78">
        <f t="shared" si="43"/>
        <v>0.25</v>
      </c>
      <c r="X151" s="80">
        <f t="shared" si="44"/>
        <v>0.10000000000000009</v>
      </c>
      <c r="Y151" s="78">
        <f t="shared" si="45"/>
        <v>2.5</v>
      </c>
      <c r="Z151" s="78">
        <f t="shared" si="46"/>
        <v>6.5</v>
      </c>
      <c r="AA151" s="78">
        <f t="shared" si="47"/>
        <v>4</v>
      </c>
      <c r="AB151" s="80">
        <f t="shared" si="48"/>
        <v>1.6</v>
      </c>
      <c r="AC151" s="115">
        <v>6</v>
      </c>
      <c r="AD151" s="83">
        <f t="shared" si="34"/>
        <v>15</v>
      </c>
      <c r="AE151" s="83">
        <f t="shared" si="35"/>
        <v>15</v>
      </c>
      <c r="AF151" s="83">
        <f t="shared" si="49"/>
        <v>0</v>
      </c>
      <c r="AG151" s="83">
        <f t="shared" si="36"/>
        <v>37.5</v>
      </c>
      <c r="AH151" s="83">
        <f t="shared" si="37"/>
        <v>39</v>
      </c>
      <c r="AI151" s="83">
        <f t="shared" si="50"/>
        <v>1.5</v>
      </c>
      <c r="AJ151" s="83">
        <f t="shared" si="51"/>
        <v>22.5</v>
      </c>
      <c r="AK151" s="83">
        <f t="shared" si="51"/>
        <v>24</v>
      </c>
      <c r="AL151" s="83">
        <f t="shared" si="52"/>
        <v>1.5</v>
      </c>
      <c r="AM151" s="80">
        <f t="shared" si="53"/>
        <v>1.5</v>
      </c>
      <c r="AN151" s="80">
        <f t="shared" si="54"/>
        <v>1.6</v>
      </c>
      <c r="AO151" s="80">
        <f t="shared" si="55"/>
        <v>0.10000000000000009</v>
      </c>
    </row>
    <row r="152" spans="1:41" x14ac:dyDescent="0.25">
      <c r="A152" s="77">
        <f>IF('Inventory List'!A102="","",'Inventory List'!A102)</f>
        <v>193</v>
      </c>
      <c r="B152" s="77" t="str">
        <f>IF('Inventory List'!B102="","",'Inventory List'!B102)</f>
        <v>Footwear</v>
      </c>
      <c r="C152" s="77" t="str">
        <f>IF('Inventory List'!C102="","",'Inventory List'!C102)</f>
        <v>Shoes</v>
      </c>
      <c r="D152" s="77" t="str">
        <f>IF('Inventory List'!D102="","",'Inventory List'!D102)</f>
        <v>SlipOns</v>
      </c>
      <c r="E152" s="77" t="str">
        <f>IF('Inventory List'!E102="","",'Inventory List'!E102)</f>
        <v>Mens</v>
      </c>
      <c r="F152" s="77" t="str">
        <f>IF('Inventory List'!F102="","",'Inventory List'!F102)</f>
        <v>M</v>
      </c>
      <c r="G152" s="77" t="str">
        <f>IF('Inventory List'!G102="","",'Inventory List'!G102)</f>
        <v>Black</v>
      </c>
      <c r="H152" s="78">
        <f>IF('Inventory List'!J102="","",'Inventory List'!J102)</f>
        <v>5.5</v>
      </c>
      <c r="I152" s="79">
        <f>IF('Inventory List'!K102="","",'Inventory List'!K102)</f>
        <v>1.5</v>
      </c>
      <c r="J152" s="78">
        <f>IF('Inventory List'!M102="","",'Inventory List'!M102)</f>
        <v>13.75</v>
      </c>
      <c r="K152" s="78">
        <f t="shared" si="31"/>
        <v>8.25</v>
      </c>
      <c r="L152" s="80">
        <f t="shared" si="32"/>
        <v>1.5</v>
      </c>
      <c r="N152" s="81" t="str">
        <f t="shared" si="33"/>
        <v/>
      </c>
      <c r="O152" s="167">
        <f t="shared" si="38"/>
        <v>5.5</v>
      </c>
      <c r="P152" s="168">
        <f t="shared" si="39"/>
        <v>1.6</v>
      </c>
      <c r="Q152" s="78">
        <f t="shared" si="40"/>
        <v>14.3</v>
      </c>
      <c r="T152" s="80" t="str">
        <f t="shared" si="41"/>
        <v/>
      </c>
      <c r="V152" s="78">
        <f t="shared" si="42"/>
        <v>0</v>
      </c>
      <c r="W152" s="78">
        <f t="shared" si="43"/>
        <v>0.55000000000000071</v>
      </c>
      <c r="X152" s="80">
        <f t="shared" si="44"/>
        <v>0.10000000000000009</v>
      </c>
      <c r="Y152" s="78">
        <f t="shared" si="45"/>
        <v>5.5</v>
      </c>
      <c r="Z152" s="78">
        <f t="shared" si="46"/>
        <v>14.3</v>
      </c>
      <c r="AA152" s="78">
        <f t="shared" si="47"/>
        <v>8.8000000000000007</v>
      </c>
      <c r="AB152" s="80">
        <f t="shared" si="48"/>
        <v>1.6</v>
      </c>
      <c r="AC152" s="115">
        <v>6</v>
      </c>
      <c r="AD152" s="83">
        <f t="shared" si="34"/>
        <v>33</v>
      </c>
      <c r="AE152" s="83">
        <f t="shared" si="35"/>
        <v>33</v>
      </c>
      <c r="AF152" s="83">
        <f t="shared" si="49"/>
        <v>0</v>
      </c>
      <c r="AG152" s="83">
        <f t="shared" si="36"/>
        <v>82.5</v>
      </c>
      <c r="AH152" s="83">
        <f t="shared" si="37"/>
        <v>85.800000000000011</v>
      </c>
      <c r="AI152" s="83">
        <f t="shared" si="50"/>
        <v>3.3000000000000114</v>
      </c>
      <c r="AJ152" s="83">
        <f t="shared" si="51"/>
        <v>49.5</v>
      </c>
      <c r="AK152" s="83">
        <f t="shared" si="51"/>
        <v>52.800000000000011</v>
      </c>
      <c r="AL152" s="83">
        <f t="shared" si="52"/>
        <v>3.3000000000000114</v>
      </c>
      <c r="AM152" s="80">
        <f t="shared" si="53"/>
        <v>1.5</v>
      </c>
      <c r="AN152" s="80">
        <f t="shared" si="54"/>
        <v>1.6000000000000003</v>
      </c>
      <c r="AO152" s="80">
        <f t="shared" si="55"/>
        <v>0.10000000000000031</v>
      </c>
    </row>
    <row r="153" spans="1:41" x14ac:dyDescent="0.25">
      <c r="A153" s="77">
        <f>IF('Inventory List'!A103="","",'Inventory List'!A103)</f>
        <v>194</v>
      </c>
      <c r="B153" s="77" t="str">
        <f>IF('Inventory List'!B103="","",'Inventory List'!B103)</f>
        <v>Footwear</v>
      </c>
      <c r="C153" s="77" t="str">
        <f>IF('Inventory List'!C103="","",'Inventory List'!C103)</f>
        <v>Shoes</v>
      </c>
      <c r="D153" s="77" t="str">
        <f>IF('Inventory List'!D103="","",'Inventory List'!D103)</f>
        <v>SlipOns</v>
      </c>
      <c r="E153" s="77" t="str">
        <f>IF('Inventory List'!E103="","",'Inventory List'!E103)</f>
        <v>Mens</v>
      </c>
      <c r="F153" s="77" t="str">
        <f>IF('Inventory List'!F103="","",'Inventory List'!F103)</f>
        <v>M</v>
      </c>
      <c r="G153" s="77" t="str">
        <f>IF('Inventory List'!G103="","",'Inventory List'!G103)</f>
        <v>Red</v>
      </c>
      <c r="H153" s="78">
        <f>IF('Inventory List'!J103="","",'Inventory List'!J103)</f>
        <v>5.5</v>
      </c>
      <c r="I153" s="79">
        <f>IF('Inventory List'!K103="","",'Inventory List'!K103)</f>
        <v>1.5</v>
      </c>
      <c r="J153" s="78">
        <f>IF('Inventory List'!M103="","",'Inventory List'!M103)</f>
        <v>13.75</v>
      </c>
      <c r="K153" s="78">
        <f t="shared" si="31"/>
        <v>8.25</v>
      </c>
      <c r="L153" s="80">
        <f t="shared" si="32"/>
        <v>1.5</v>
      </c>
      <c r="N153" s="81" t="str">
        <f t="shared" si="33"/>
        <v/>
      </c>
      <c r="O153" s="167">
        <f t="shared" si="38"/>
        <v>5.5</v>
      </c>
      <c r="P153" s="168">
        <f t="shared" si="39"/>
        <v>1.6</v>
      </c>
      <c r="Q153" s="78">
        <f t="shared" si="40"/>
        <v>14.3</v>
      </c>
      <c r="T153" s="80" t="str">
        <f t="shared" si="41"/>
        <v/>
      </c>
      <c r="V153" s="78">
        <f t="shared" si="42"/>
        <v>0</v>
      </c>
      <c r="W153" s="78">
        <f t="shared" si="43"/>
        <v>0.55000000000000071</v>
      </c>
      <c r="X153" s="80">
        <f t="shared" si="44"/>
        <v>0.10000000000000009</v>
      </c>
      <c r="Y153" s="78">
        <f t="shared" si="45"/>
        <v>5.5</v>
      </c>
      <c r="Z153" s="78">
        <f t="shared" si="46"/>
        <v>14.3</v>
      </c>
      <c r="AA153" s="78">
        <f t="shared" si="47"/>
        <v>8.8000000000000007</v>
      </c>
      <c r="AB153" s="80">
        <f t="shared" si="48"/>
        <v>1.6</v>
      </c>
      <c r="AC153" s="115">
        <v>6</v>
      </c>
      <c r="AD153" s="83">
        <f t="shared" si="34"/>
        <v>33</v>
      </c>
      <c r="AE153" s="83">
        <f t="shared" si="35"/>
        <v>33</v>
      </c>
      <c r="AF153" s="83">
        <f t="shared" si="49"/>
        <v>0</v>
      </c>
      <c r="AG153" s="83">
        <f t="shared" si="36"/>
        <v>82.5</v>
      </c>
      <c r="AH153" s="83">
        <f t="shared" si="37"/>
        <v>85.800000000000011</v>
      </c>
      <c r="AI153" s="83">
        <f t="shared" si="50"/>
        <v>3.3000000000000114</v>
      </c>
      <c r="AJ153" s="83">
        <f t="shared" si="51"/>
        <v>49.5</v>
      </c>
      <c r="AK153" s="83">
        <f t="shared" si="51"/>
        <v>52.800000000000011</v>
      </c>
      <c r="AL153" s="83">
        <f t="shared" si="52"/>
        <v>3.3000000000000114</v>
      </c>
      <c r="AM153" s="80">
        <f t="shared" si="53"/>
        <v>1.5</v>
      </c>
      <c r="AN153" s="80">
        <f t="shared" si="54"/>
        <v>1.6000000000000003</v>
      </c>
      <c r="AO153" s="80">
        <f t="shared" si="55"/>
        <v>0.10000000000000031</v>
      </c>
    </row>
    <row r="154" spans="1:41" x14ac:dyDescent="0.25">
      <c r="A154" s="77">
        <f>IF('Inventory List'!A104="","",'Inventory List'!A104)</f>
        <v>195</v>
      </c>
      <c r="B154" s="77" t="str">
        <f>IF('Inventory List'!B104="","",'Inventory List'!B104)</f>
        <v>Footwear</v>
      </c>
      <c r="C154" s="77" t="str">
        <f>IF('Inventory List'!C104="","",'Inventory List'!C104)</f>
        <v>Shoes</v>
      </c>
      <c r="D154" s="77" t="str">
        <f>IF('Inventory List'!D104="","",'Inventory List'!D104)</f>
        <v>SlipOns</v>
      </c>
      <c r="E154" s="77" t="str">
        <f>IF('Inventory List'!E104="","",'Inventory List'!E104)</f>
        <v>Mens</v>
      </c>
      <c r="F154" s="77" t="str">
        <f>IF('Inventory List'!F104="","",'Inventory List'!F104)</f>
        <v>M</v>
      </c>
      <c r="G154" s="77" t="str">
        <f>IF('Inventory List'!G104="","",'Inventory List'!G104)</f>
        <v>White</v>
      </c>
      <c r="H154" s="78">
        <f>IF('Inventory List'!J104="","",'Inventory List'!J104)</f>
        <v>5.5</v>
      </c>
      <c r="I154" s="79">
        <f>IF('Inventory List'!K104="","",'Inventory List'!K104)</f>
        <v>1.5</v>
      </c>
      <c r="J154" s="78">
        <f>IF('Inventory List'!M104="","",'Inventory List'!M104)</f>
        <v>13.75</v>
      </c>
      <c r="K154" s="78">
        <f t="shared" si="31"/>
        <v>8.25</v>
      </c>
      <c r="L154" s="80">
        <f t="shared" si="32"/>
        <v>1.5</v>
      </c>
      <c r="N154" s="81" t="str">
        <f t="shared" si="33"/>
        <v/>
      </c>
      <c r="O154" s="167">
        <f t="shared" si="38"/>
        <v>5.5</v>
      </c>
      <c r="P154" s="168">
        <f t="shared" si="39"/>
        <v>1.6</v>
      </c>
      <c r="Q154" s="78">
        <f t="shared" si="40"/>
        <v>14.3</v>
      </c>
      <c r="T154" s="80" t="str">
        <f t="shared" si="41"/>
        <v/>
      </c>
      <c r="V154" s="78">
        <f t="shared" si="42"/>
        <v>0</v>
      </c>
      <c r="W154" s="78">
        <f t="shared" si="43"/>
        <v>0.55000000000000071</v>
      </c>
      <c r="X154" s="80">
        <f t="shared" si="44"/>
        <v>0.10000000000000009</v>
      </c>
      <c r="Y154" s="78">
        <f t="shared" si="45"/>
        <v>5.5</v>
      </c>
      <c r="Z154" s="78">
        <f t="shared" si="46"/>
        <v>14.3</v>
      </c>
      <c r="AA154" s="78">
        <f t="shared" si="47"/>
        <v>8.8000000000000007</v>
      </c>
      <c r="AB154" s="80">
        <f t="shared" si="48"/>
        <v>1.6</v>
      </c>
      <c r="AC154" s="115">
        <v>6</v>
      </c>
      <c r="AD154" s="83">
        <f t="shared" si="34"/>
        <v>33</v>
      </c>
      <c r="AE154" s="83">
        <f t="shared" si="35"/>
        <v>33</v>
      </c>
      <c r="AF154" s="83">
        <f t="shared" si="49"/>
        <v>0</v>
      </c>
      <c r="AG154" s="83">
        <f t="shared" si="36"/>
        <v>82.5</v>
      </c>
      <c r="AH154" s="83">
        <f t="shared" si="37"/>
        <v>85.800000000000011</v>
      </c>
      <c r="AI154" s="83">
        <f t="shared" si="50"/>
        <v>3.3000000000000114</v>
      </c>
      <c r="AJ154" s="83">
        <f t="shared" si="51"/>
        <v>49.5</v>
      </c>
      <c r="AK154" s="83">
        <f t="shared" si="51"/>
        <v>52.800000000000011</v>
      </c>
      <c r="AL154" s="83">
        <f t="shared" si="52"/>
        <v>3.3000000000000114</v>
      </c>
      <c r="AM154" s="80">
        <f t="shared" si="53"/>
        <v>1.5</v>
      </c>
      <c r="AN154" s="80">
        <f t="shared" si="54"/>
        <v>1.6000000000000003</v>
      </c>
      <c r="AO154" s="80">
        <f t="shared" si="55"/>
        <v>0.10000000000000031</v>
      </c>
    </row>
    <row r="155" spans="1:41" x14ac:dyDescent="0.25">
      <c r="A155" s="77">
        <f>IF('Inventory List'!A105="","",'Inventory List'!A105)</f>
        <v>196</v>
      </c>
      <c r="B155" s="77" t="str">
        <f>IF('Inventory List'!B105="","",'Inventory List'!B105)</f>
        <v>Footwear</v>
      </c>
      <c r="C155" s="77" t="str">
        <f>IF('Inventory List'!C105="","",'Inventory List'!C105)</f>
        <v>Shoes</v>
      </c>
      <c r="D155" s="77" t="str">
        <f>IF('Inventory List'!D105="","",'Inventory List'!D105)</f>
        <v>SlipOns</v>
      </c>
      <c r="E155" s="77" t="str">
        <f>IF('Inventory List'!E105="","",'Inventory List'!E105)</f>
        <v>Mens</v>
      </c>
      <c r="F155" s="77" t="str">
        <f>IF('Inventory List'!F105="","",'Inventory List'!F105)</f>
        <v>L</v>
      </c>
      <c r="G155" s="77" t="str">
        <f>IF('Inventory List'!G105="","",'Inventory List'!G105)</f>
        <v>Black</v>
      </c>
      <c r="H155" s="78">
        <f>IF('Inventory List'!J105="","",'Inventory List'!J105)</f>
        <v>8.5</v>
      </c>
      <c r="I155" s="79">
        <f>IF('Inventory List'!K105="","",'Inventory List'!K105)</f>
        <v>1.5</v>
      </c>
      <c r="J155" s="78">
        <f>IF('Inventory List'!M105="","",'Inventory List'!M105)</f>
        <v>21.25</v>
      </c>
      <c r="K155" s="78">
        <f t="shared" si="31"/>
        <v>12.75</v>
      </c>
      <c r="L155" s="80">
        <f t="shared" si="32"/>
        <v>1.5</v>
      </c>
      <c r="N155" s="81" t="str">
        <f t="shared" si="33"/>
        <v/>
      </c>
      <c r="O155" s="167">
        <f t="shared" si="38"/>
        <v>8.5</v>
      </c>
      <c r="P155" s="168">
        <f t="shared" si="39"/>
        <v>1.6</v>
      </c>
      <c r="Q155" s="78">
        <f t="shared" si="40"/>
        <v>22.1</v>
      </c>
      <c r="T155" s="80" t="str">
        <f t="shared" si="41"/>
        <v/>
      </c>
      <c r="V155" s="78">
        <f t="shared" si="42"/>
        <v>0</v>
      </c>
      <c r="W155" s="78">
        <f t="shared" si="43"/>
        <v>0.85000000000000142</v>
      </c>
      <c r="X155" s="80">
        <f t="shared" si="44"/>
        <v>0.10000000000000009</v>
      </c>
      <c r="Y155" s="78">
        <f t="shared" si="45"/>
        <v>8.5</v>
      </c>
      <c r="Z155" s="78">
        <f t="shared" si="46"/>
        <v>22.1</v>
      </c>
      <c r="AA155" s="78">
        <f t="shared" si="47"/>
        <v>13.600000000000001</v>
      </c>
      <c r="AB155" s="80">
        <f t="shared" si="48"/>
        <v>1.6</v>
      </c>
      <c r="AC155" s="115">
        <v>6</v>
      </c>
      <c r="AD155" s="83">
        <f t="shared" ref="AD155:AD186" si="56">H155*AC155</f>
        <v>51</v>
      </c>
      <c r="AE155" s="83">
        <f t="shared" ref="AE155:AE186" si="57">O155*AC155</f>
        <v>51</v>
      </c>
      <c r="AF155" s="83">
        <f t="shared" si="49"/>
        <v>0</v>
      </c>
      <c r="AG155" s="83">
        <f t="shared" ref="AG155:AG186" si="58">J155*AC155</f>
        <v>127.5</v>
      </c>
      <c r="AH155" s="83">
        <f t="shared" ref="AH155:AH186" si="59">Z155*AC155</f>
        <v>132.60000000000002</v>
      </c>
      <c r="AI155" s="83">
        <f t="shared" si="50"/>
        <v>5.1000000000000227</v>
      </c>
      <c r="AJ155" s="83">
        <f t="shared" si="51"/>
        <v>76.5</v>
      </c>
      <c r="AK155" s="83">
        <f t="shared" si="51"/>
        <v>81.600000000000023</v>
      </c>
      <c r="AL155" s="83">
        <f t="shared" si="52"/>
        <v>5.1000000000000227</v>
      </c>
      <c r="AM155" s="80">
        <f t="shared" si="53"/>
        <v>1.5</v>
      </c>
      <c r="AN155" s="80">
        <f t="shared" si="54"/>
        <v>1.6000000000000005</v>
      </c>
      <c r="AO155" s="80">
        <f t="shared" si="55"/>
        <v>0.10000000000000053</v>
      </c>
    </row>
    <row r="156" spans="1:41" x14ac:dyDescent="0.25">
      <c r="A156" s="77">
        <f>IF('Inventory List'!A106="","",'Inventory List'!A106)</f>
        <v>197</v>
      </c>
      <c r="B156" s="77" t="str">
        <f>IF('Inventory List'!B106="","",'Inventory List'!B106)</f>
        <v>Footwear</v>
      </c>
      <c r="C156" s="77" t="str">
        <f>IF('Inventory List'!C106="","",'Inventory List'!C106)</f>
        <v>Shoes</v>
      </c>
      <c r="D156" s="77" t="str">
        <f>IF('Inventory List'!D106="","",'Inventory List'!D106)</f>
        <v>SlipOns</v>
      </c>
      <c r="E156" s="77" t="str">
        <f>IF('Inventory List'!E106="","",'Inventory List'!E106)</f>
        <v>Mens</v>
      </c>
      <c r="F156" s="77" t="str">
        <f>IF('Inventory List'!F106="","",'Inventory List'!F106)</f>
        <v>L</v>
      </c>
      <c r="G156" s="77" t="str">
        <f>IF('Inventory List'!G106="","",'Inventory List'!G106)</f>
        <v>Red</v>
      </c>
      <c r="H156" s="78">
        <f>IF('Inventory List'!J106="","",'Inventory List'!J106)</f>
        <v>8.5</v>
      </c>
      <c r="I156" s="79">
        <f>IF('Inventory List'!K106="","",'Inventory List'!K106)</f>
        <v>1.5</v>
      </c>
      <c r="J156" s="78">
        <f>IF('Inventory List'!M106="","",'Inventory List'!M106)</f>
        <v>21.25</v>
      </c>
      <c r="K156" s="78">
        <f t="shared" si="31"/>
        <v>12.75</v>
      </c>
      <c r="L156" s="80">
        <f t="shared" si="32"/>
        <v>1.5</v>
      </c>
      <c r="N156" s="81" t="str">
        <f t="shared" si="33"/>
        <v/>
      </c>
      <c r="O156" s="167">
        <f t="shared" si="38"/>
        <v>8.5</v>
      </c>
      <c r="P156" s="168">
        <f t="shared" si="39"/>
        <v>1.6</v>
      </c>
      <c r="Q156" s="78">
        <f t="shared" si="40"/>
        <v>22.1</v>
      </c>
      <c r="T156" s="80" t="str">
        <f t="shared" si="41"/>
        <v/>
      </c>
      <c r="V156" s="78">
        <f t="shared" si="42"/>
        <v>0</v>
      </c>
      <c r="W156" s="78">
        <f t="shared" si="43"/>
        <v>0.85000000000000142</v>
      </c>
      <c r="X156" s="80">
        <f t="shared" si="44"/>
        <v>0.10000000000000009</v>
      </c>
      <c r="Y156" s="78">
        <f t="shared" si="45"/>
        <v>8.5</v>
      </c>
      <c r="Z156" s="78">
        <f t="shared" si="46"/>
        <v>22.1</v>
      </c>
      <c r="AA156" s="78">
        <f t="shared" si="47"/>
        <v>13.600000000000001</v>
      </c>
      <c r="AB156" s="80">
        <f t="shared" si="48"/>
        <v>1.6</v>
      </c>
      <c r="AC156" s="115">
        <v>6</v>
      </c>
      <c r="AD156" s="83">
        <f t="shared" si="56"/>
        <v>51</v>
      </c>
      <c r="AE156" s="83">
        <f t="shared" si="57"/>
        <v>51</v>
      </c>
      <c r="AF156" s="83">
        <f t="shared" si="49"/>
        <v>0</v>
      </c>
      <c r="AG156" s="83">
        <f t="shared" si="58"/>
        <v>127.5</v>
      </c>
      <c r="AH156" s="83">
        <f t="shared" si="59"/>
        <v>132.60000000000002</v>
      </c>
      <c r="AI156" s="83">
        <f t="shared" si="50"/>
        <v>5.1000000000000227</v>
      </c>
      <c r="AJ156" s="83">
        <f t="shared" si="51"/>
        <v>76.5</v>
      </c>
      <c r="AK156" s="83">
        <f t="shared" si="51"/>
        <v>81.600000000000023</v>
      </c>
      <c r="AL156" s="83">
        <f t="shared" si="52"/>
        <v>5.1000000000000227</v>
      </c>
      <c r="AM156" s="80">
        <f t="shared" si="53"/>
        <v>1.5</v>
      </c>
      <c r="AN156" s="80">
        <f t="shared" si="54"/>
        <v>1.6000000000000005</v>
      </c>
      <c r="AO156" s="80">
        <f t="shared" si="55"/>
        <v>0.10000000000000053</v>
      </c>
    </row>
    <row r="157" spans="1:41" x14ac:dyDescent="0.25">
      <c r="A157" s="77">
        <f>IF('Inventory List'!A107="","",'Inventory List'!A107)</f>
        <v>198</v>
      </c>
      <c r="B157" s="77" t="str">
        <f>IF('Inventory List'!B107="","",'Inventory List'!B107)</f>
        <v>Footwear</v>
      </c>
      <c r="C157" s="77" t="str">
        <f>IF('Inventory List'!C107="","",'Inventory List'!C107)</f>
        <v>Shoes</v>
      </c>
      <c r="D157" s="77" t="str">
        <f>IF('Inventory List'!D107="","",'Inventory List'!D107)</f>
        <v>SlipOns</v>
      </c>
      <c r="E157" s="77" t="str">
        <f>IF('Inventory List'!E107="","",'Inventory List'!E107)</f>
        <v>Mens</v>
      </c>
      <c r="F157" s="77" t="str">
        <f>IF('Inventory List'!F107="","",'Inventory List'!F107)</f>
        <v>L</v>
      </c>
      <c r="G157" s="77" t="str">
        <f>IF('Inventory List'!G107="","",'Inventory List'!G107)</f>
        <v>White</v>
      </c>
      <c r="H157" s="78">
        <f>IF('Inventory List'!J107="","",'Inventory List'!J107)</f>
        <v>8.5</v>
      </c>
      <c r="I157" s="79">
        <f>IF('Inventory List'!K107="","",'Inventory List'!K107)</f>
        <v>1.5</v>
      </c>
      <c r="J157" s="78">
        <f>IF('Inventory List'!M107="","",'Inventory List'!M107)</f>
        <v>21.25</v>
      </c>
      <c r="K157" s="78">
        <f t="shared" si="31"/>
        <v>12.75</v>
      </c>
      <c r="L157" s="80">
        <f t="shared" si="32"/>
        <v>1.5</v>
      </c>
      <c r="N157" s="81" t="str">
        <f t="shared" si="33"/>
        <v/>
      </c>
      <c r="O157" s="167">
        <f t="shared" si="38"/>
        <v>8.5</v>
      </c>
      <c r="P157" s="168">
        <f t="shared" si="39"/>
        <v>1.6</v>
      </c>
      <c r="Q157" s="78">
        <f t="shared" si="40"/>
        <v>22.1</v>
      </c>
      <c r="T157" s="80" t="str">
        <f t="shared" si="41"/>
        <v/>
      </c>
      <c r="V157" s="78">
        <f t="shared" si="42"/>
        <v>0</v>
      </c>
      <c r="W157" s="78">
        <f t="shared" si="43"/>
        <v>0.85000000000000142</v>
      </c>
      <c r="X157" s="80">
        <f t="shared" si="44"/>
        <v>0.10000000000000009</v>
      </c>
      <c r="Y157" s="78">
        <f t="shared" si="45"/>
        <v>8.5</v>
      </c>
      <c r="Z157" s="78">
        <f t="shared" si="46"/>
        <v>22.1</v>
      </c>
      <c r="AA157" s="78">
        <f t="shared" si="47"/>
        <v>13.600000000000001</v>
      </c>
      <c r="AB157" s="80">
        <f t="shared" si="48"/>
        <v>1.6</v>
      </c>
      <c r="AC157" s="115">
        <v>6</v>
      </c>
      <c r="AD157" s="83">
        <f t="shared" si="56"/>
        <v>51</v>
      </c>
      <c r="AE157" s="83">
        <f t="shared" si="57"/>
        <v>51</v>
      </c>
      <c r="AF157" s="83">
        <f t="shared" si="49"/>
        <v>0</v>
      </c>
      <c r="AG157" s="83">
        <f t="shared" si="58"/>
        <v>127.5</v>
      </c>
      <c r="AH157" s="83">
        <f t="shared" si="59"/>
        <v>132.60000000000002</v>
      </c>
      <c r="AI157" s="83">
        <f t="shared" si="50"/>
        <v>5.1000000000000227</v>
      </c>
      <c r="AJ157" s="83">
        <f t="shared" si="51"/>
        <v>76.5</v>
      </c>
      <c r="AK157" s="83">
        <f t="shared" si="51"/>
        <v>81.600000000000023</v>
      </c>
      <c r="AL157" s="83">
        <f t="shared" si="52"/>
        <v>5.1000000000000227</v>
      </c>
      <c r="AM157" s="80">
        <f t="shared" si="53"/>
        <v>1.5</v>
      </c>
      <c r="AN157" s="80">
        <f t="shared" si="54"/>
        <v>1.6000000000000005</v>
      </c>
      <c r="AO157" s="80">
        <f t="shared" si="55"/>
        <v>0.10000000000000053</v>
      </c>
    </row>
    <row r="158" spans="1:41" x14ac:dyDescent="0.25">
      <c r="A158" s="77">
        <f>IF('Inventory List'!A108="","",'Inventory List'!A108)</f>
        <v>199</v>
      </c>
      <c r="B158" s="77" t="str">
        <f>IF('Inventory List'!B108="","",'Inventory List'!B108)</f>
        <v>Footwear</v>
      </c>
      <c r="C158" s="77" t="str">
        <f>IF('Inventory List'!C108="","",'Inventory List'!C108)</f>
        <v>Shoes</v>
      </c>
      <c r="D158" s="77" t="str">
        <f>IF('Inventory List'!D108="","",'Inventory List'!D108)</f>
        <v>SlipOns</v>
      </c>
      <c r="E158" s="77" t="str">
        <f>IF('Inventory List'!E108="","",'Inventory List'!E108)</f>
        <v>Womens</v>
      </c>
      <c r="F158" s="77" t="str">
        <f>IF('Inventory List'!F108="","",'Inventory List'!F108)</f>
        <v>S</v>
      </c>
      <c r="G158" s="77" t="str">
        <f>IF('Inventory List'!G108="","",'Inventory List'!G108)</f>
        <v>Black</v>
      </c>
      <c r="H158" s="78">
        <f>IF('Inventory List'!J108="","",'Inventory List'!J108)</f>
        <v>2.5</v>
      </c>
      <c r="I158" s="79">
        <f>IF('Inventory List'!K108="","",'Inventory List'!K108)</f>
        <v>1.5</v>
      </c>
      <c r="J158" s="78">
        <f>IF('Inventory List'!M108="","",'Inventory List'!M108)</f>
        <v>6.25</v>
      </c>
      <c r="K158" s="78">
        <f t="shared" si="31"/>
        <v>3.75</v>
      </c>
      <c r="L158" s="80">
        <f t="shared" si="32"/>
        <v>1.5</v>
      </c>
      <c r="N158" s="81" t="str">
        <f t="shared" si="33"/>
        <v/>
      </c>
      <c r="O158" s="167">
        <f t="shared" si="38"/>
        <v>2.5</v>
      </c>
      <c r="P158" s="168">
        <f t="shared" si="39"/>
        <v>1.6</v>
      </c>
      <c r="Q158" s="78">
        <f t="shared" si="40"/>
        <v>6.5</v>
      </c>
      <c r="T158" s="80" t="str">
        <f t="shared" si="41"/>
        <v/>
      </c>
      <c r="V158" s="78">
        <f t="shared" si="42"/>
        <v>0</v>
      </c>
      <c r="W158" s="78">
        <f t="shared" si="43"/>
        <v>0.25</v>
      </c>
      <c r="X158" s="80">
        <f t="shared" si="44"/>
        <v>0.10000000000000009</v>
      </c>
      <c r="Y158" s="78">
        <f t="shared" si="45"/>
        <v>2.5</v>
      </c>
      <c r="Z158" s="78">
        <f t="shared" si="46"/>
        <v>6.5</v>
      </c>
      <c r="AA158" s="78">
        <f t="shared" si="47"/>
        <v>4</v>
      </c>
      <c r="AB158" s="80">
        <f t="shared" si="48"/>
        <v>1.6</v>
      </c>
      <c r="AC158" s="115">
        <v>6</v>
      </c>
      <c r="AD158" s="83">
        <f t="shared" si="56"/>
        <v>15</v>
      </c>
      <c r="AE158" s="83">
        <f t="shared" si="57"/>
        <v>15</v>
      </c>
      <c r="AF158" s="83">
        <f t="shared" si="49"/>
        <v>0</v>
      </c>
      <c r="AG158" s="83">
        <f t="shared" si="58"/>
        <v>37.5</v>
      </c>
      <c r="AH158" s="83">
        <f t="shared" si="59"/>
        <v>39</v>
      </c>
      <c r="AI158" s="83">
        <f t="shared" si="50"/>
        <v>1.5</v>
      </c>
      <c r="AJ158" s="83">
        <f t="shared" si="51"/>
        <v>22.5</v>
      </c>
      <c r="AK158" s="83">
        <f t="shared" si="51"/>
        <v>24</v>
      </c>
      <c r="AL158" s="83">
        <f t="shared" si="52"/>
        <v>1.5</v>
      </c>
      <c r="AM158" s="80">
        <f t="shared" si="53"/>
        <v>1.5</v>
      </c>
      <c r="AN158" s="80">
        <f t="shared" si="54"/>
        <v>1.6</v>
      </c>
      <c r="AO158" s="80">
        <f t="shared" si="55"/>
        <v>0.10000000000000009</v>
      </c>
    </row>
    <row r="159" spans="1:41" x14ac:dyDescent="0.25">
      <c r="A159" s="77">
        <f>IF('Inventory List'!A109="","",'Inventory List'!A109)</f>
        <v>200</v>
      </c>
      <c r="B159" s="77" t="str">
        <f>IF('Inventory List'!B109="","",'Inventory List'!B109)</f>
        <v>Footwear</v>
      </c>
      <c r="C159" s="77" t="str">
        <f>IF('Inventory List'!C109="","",'Inventory List'!C109)</f>
        <v>Shoes</v>
      </c>
      <c r="D159" s="77" t="str">
        <f>IF('Inventory List'!D109="","",'Inventory List'!D109)</f>
        <v>SlipOns</v>
      </c>
      <c r="E159" s="77" t="str">
        <f>IF('Inventory List'!E109="","",'Inventory List'!E109)</f>
        <v>Womens</v>
      </c>
      <c r="F159" s="77" t="str">
        <f>IF('Inventory List'!F109="","",'Inventory List'!F109)</f>
        <v>S</v>
      </c>
      <c r="G159" s="77" t="str">
        <f>IF('Inventory List'!G109="","",'Inventory List'!G109)</f>
        <v>Red</v>
      </c>
      <c r="H159" s="78">
        <f>IF('Inventory List'!J109="","",'Inventory List'!J109)</f>
        <v>2.5</v>
      </c>
      <c r="I159" s="79">
        <f>IF('Inventory List'!K109="","",'Inventory List'!K109)</f>
        <v>1.5</v>
      </c>
      <c r="J159" s="78">
        <f>IF('Inventory List'!M109="","",'Inventory List'!M109)</f>
        <v>6.25</v>
      </c>
      <c r="K159" s="78">
        <f t="shared" si="31"/>
        <v>3.75</v>
      </c>
      <c r="L159" s="80">
        <f t="shared" si="32"/>
        <v>1.5</v>
      </c>
      <c r="N159" s="81" t="str">
        <f t="shared" si="33"/>
        <v/>
      </c>
      <c r="O159" s="167">
        <f t="shared" si="38"/>
        <v>2.5</v>
      </c>
      <c r="P159" s="168">
        <f t="shared" si="39"/>
        <v>1.6</v>
      </c>
      <c r="Q159" s="78">
        <f t="shared" si="40"/>
        <v>6.5</v>
      </c>
      <c r="T159" s="80" t="str">
        <f t="shared" si="41"/>
        <v/>
      </c>
      <c r="V159" s="78">
        <f t="shared" si="42"/>
        <v>0</v>
      </c>
      <c r="W159" s="78">
        <f t="shared" si="43"/>
        <v>0.25</v>
      </c>
      <c r="X159" s="80">
        <f t="shared" si="44"/>
        <v>0.10000000000000009</v>
      </c>
      <c r="Y159" s="78">
        <f t="shared" si="45"/>
        <v>2.5</v>
      </c>
      <c r="Z159" s="78">
        <f t="shared" si="46"/>
        <v>6.5</v>
      </c>
      <c r="AA159" s="78">
        <f t="shared" si="47"/>
        <v>4</v>
      </c>
      <c r="AB159" s="80">
        <f t="shared" si="48"/>
        <v>1.6</v>
      </c>
      <c r="AC159" s="115">
        <v>6</v>
      </c>
      <c r="AD159" s="83">
        <f t="shared" si="56"/>
        <v>15</v>
      </c>
      <c r="AE159" s="83">
        <f t="shared" si="57"/>
        <v>15</v>
      </c>
      <c r="AF159" s="83">
        <f t="shared" si="49"/>
        <v>0</v>
      </c>
      <c r="AG159" s="83">
        <f t="shared" si="58"/>
        <v>37.5</v>
      </c>
      <c r="AH159" s="83">
        <f t="shared" si="59"/>
        <v>39</v>
      </c>
      <c r="AI159" s="83">
        <f t="shared" si="50"/>
        <v>1.5</v>
      </c>
      <c r="AJ159" s="83">
        <f t="shared" si="51"/>
        <v>22.5</v>
      </c>
      <c r="AK159" s="83">
        <f t="shared" si="51"/>
        <v>24</v>
      </c>
      <c r="AL159" s="83">
        <f t="shared" si="52"/>
        <v>1.5</v>
      </c>
      <c r="AM159" s="80">
        <f t="shared" si="53"/>
        <v>1.5</v>
      </c>
      <c r="AN159" s="80">
        <f t="shared" si="54"/>
        <v>1.6</v>
      </c>
      <c r="AO159" s="80">
        <f t="shared" si="55"/>
        <v>0.10000000000000009</v>
      </c>
    </row>
    <row r="160" spans="1:41" x14ac:dyDescent="0.25">
      <c r="A160" s="77">
        <f>IF('Inventory List'!A110="","",'Inventory List'!A110)</f>
        <v>201</v>
      </c>
      <c r="B160" s="77" t="str">
        <f>IF('Inventory List'!B110="","",'Inventory List'!B110)</f>
        <v>Footwear</v>
      </c>
      <c r="C160" s="77" t="str">
        <f>IF('Inventory List'!C110="","",'Inventory List'!C110)</f>
        <v>Shoes</v>
      </c>
      <c r="D160" s="77" t="str">
        <f>IF('Inventory List'!D110="","",'Inventory List'!D110)</f>
        <v>SlipOns</v>
      </c>
      <c r="E160" s="77" t="str">
        <f>IF('Inventory List'!E110="","",'Inventory List'!E110)</f>
        <v>Womens</v>
      </c>
      <c r="F160" s="77" t="str">
        <f>IF('Inventory List'!F110="","",'Inventory List'!F110)</f>
        <v>S</v>
      </c>
      <c r="G160" s="77" t="str">
        <f>IF('Inventory List'!G110="","",'Inventory List'!G110)</f>
        <v>White</v>
      </c>
      <c r="H160" s="78">
        <f>IF('Inventory List'!J110="","",'Inventory List'!J110)</f>
        <v>2.5</v>
      </c>
      <c r="I160" s="79">
        <f>IF('Inventory List'!K110="","",'Inventory List'!K110)</f>
        <v>1.5</v>
      </c>
      <c r="J160" s="78">
        <f>IF('Inventory List'!M110="","",'Inventory List'!M110)</f>
        <v>6.25</v>
      </c>
      <c r="K160" s="78">
        <f t="shared" si="31"/>
        <v>3.75</v>
      </c>
      <c r="L160" s="80">
        <f t="shared" si="32"/>
        <v>1.5</v>
      </c>
      <c r="N160" s="81" t="str">
        <f t="shared" si="33"/>
        <v/>
      </c>
      <c r="O160" s="167">
        <f t="shared" si="38"/>
        <v>2.5</v>
      </c>
      <c r="P160" s="168">
        <f t="shared" si="39"/>
        <v>1.6</v>
      </c>
      <c r="Q160" s="78">
        <f t="shared" si="40"/>
        <v>6.5</v>
      </c>
      <c r="T160" s="80" t="str">
        <f t="shared" si="41"/>
        <v/>
      </c>
      <c r="V160" s="78">
        <f t="shared" si="42"/>
        <v>0</v>
      </c>
      <c r="W160" s="78">
        <f t="shared" si="43"/>
        <v>0.25</v>
      </c>
      <c r="X160" s="80">
        <f t="shared" si="44"/>
        <v>0.10000000000000009</v>
      </c>
      <c r="Y160" s="78">
        <f t="shared" si="45"/>
        <v>2.5</v>
      </c>
      <c r="Z160" s="78">
        <f t="shared" si="46"/>
        <v>6.5</v>
      </c>
      <c r="AA160" s="78">
        <f t="shared" si="47"/>
        <v>4</v>
      </c>
      <c r="AB160" s="80">
        <f t="shared" si="48"/>
        <v>1.6</v>
      </c>
      <c r="AC160" s="115">
        <v>6</v>
      </c>
      <c r="AD160" s="83">
        <f t="shared" si="56"/>
        <v>15</v>
      </c>
      <c r="AE160" s="83">
        <f t="shared" si="57"/>
        <v>15</v>
      </c>
      <c r="AF160" s="83">
        <f t="shared" si="49"/>
        <v>0</v>
      </c>
      <c r="AG160" s="83">
        <f t="shared" si="58"/>
        <v>37.5</v>
      </c>
      <c r="AH160" s="83">
        <f t="shared" si="59"/>
        <v>39</v>
      </c>
      <c r="AI160" s="83">
        <f t="shared" si="50"/>
        <v>1.5</v>
      </c>
      <c r="AJ160" s="83">
        <f t="shared" si="51"/>
        <v>22.5</v>
      </c>
      <c r="AK160" s="83">
        <f t="shared" si="51"/>
        <v>24</v>
      </c>
      <c r="AL160" s="83">
        <f t="shared" si="52"/>
        <v>1.5</v>
      </c>
      <c r="AM160" s="80">
        <f t="shared" si="53"/>
        <v>1.5</v>
      </c>
      <c r="AN160" s="80">
        <f t="shared" si="54"/>
        <v>1.6</v>
      </c>
      <c r="AO160" s="80">
        <f t="shared" si="55"/>
        <v>0.10000000000000009</v>
      </c>
    </row>
    <row r="161" spans="1:41" x14ac:dyDescent="0.25">
      <c r="A161" s="77">
        <f>IF('Inventory List'!A111="","",'Inventory List'!A111)</f>
        <v>202</v>
      </c>
      <c r="B161" s="77" t="str">
        <f>IF('Inventory List'!B111="","",'Inventory List'!B111)</f>
        <v>Footwear</v>
      </c>
      <c r="C161" s="77" t="str">
        <f>IF('Inventory List'!C111="","",'Inventory List'!C111)</f>
        <v>Shoes</v>
      </c>
      <c r="D161" s="77" t="str">
        <f>IF('Inventory List'!D111="","",'Inventory List'!D111)</f>
        <v>SlipOns</v>
      </c>
      <c r="E161" s="77" t="str">
        <f>IF('Inventory List'!E111="","",'Inventory List'!E111)</f>
        <v>Womens</v>
      </c>
      <c r="F161" s="77" t="str">
        <f>IF('Inventory List'!F111="","",'Inventory List'!F111)</f>
        <v>M</v>
      </c>
      <c r="G161" s="77" t="str">
        <f>IF('Inventory List'!G111="","",'Inventory List'!G111)</f>
        <v>Black</v>
      </c>
      <c r="H161" s="78">
        <f>IF('Inventory List'!J111="","",'Inventory List'!J111)</f>
        <v>5.5</v>
      </c>
      <c r="I161" s="79">
        <f>IF('Inventory List'!K111="","",'Inventory List'!K111)</f>
        <v>1.5</v>
      </c>
      <c r="J161" s="78">
        <f>IF('Inventory List'!M111="","",'Inventory List'!M111)</f>
        <v>13.75</v>
      </c>
      <c r="K161" s="78">
        <f t="shared" si="31"/>
        <v>8.25</v>
      </c>
      <c r="L161" s="80">
        <f t="shared" si="32"/>
        <v>1.5</v>
      </c>
      <c r="N161" s="81" t="str">
        <f t="shared" si="33"/>
        <v/>
      </c>
      <c r="O161" s="167">
        <f t="shared" si="38"/>
        <v>5.5</v>
      </c>
      <c r="P161" s="168">
        <f t="shared" si="39"/>
        <v>1.6</v>
      </c>
      <c r="Q161" s="78">
        <f t="shared" si="40"/>
        <v>14.3</v>
      </c>
      <c r="T161" s="80" t="str">
        <f t="shared" si="41"/>
        <v/>
      </c>
      <c r="V161" s="78">
        <f t="shared" si="42"/>
        <v>0</v>
      </c>
      <c r="W161" s="78">
        <f t="shared" si="43"/>
        <v>0.55000000000000071</v>
      </c>
      <c r="X161" s="80">
        <f t="shared" si="44"/>
        <v>0.10000000000000009</v>
      </c>
      <c r="Y161" s="78">
        <f t="shared" si="45"/>
        <v>5.5</v>
      </c>
      <c r="Z161" s="78">
        <f t="shared" si="46"/>
        <v>14.3</v>
      </c>
      <c r="AA161" s="78">
        <f t="shared" si="47"/>
        <v>8.8000000000000007</v>
      </c>
      <c r="AB161" s="80">
        <f t="shared" si="48"/>
        <v>1.6</v>
      </c>
      <c r="AC161" s="115">
        <v>6</v>
      </c>
      <c r="AD161" s="83">
        <f t="shared" si="56"/>
        <v>33</v>
      </c>
      <c r="AE161" s="83">
        <f t="shared" si="57"/>
        <v>33</v>
      </c>
      <c r="AF161" s="83">
        <f t="shared" si="49"/>
        <v>0</v>
      </c>
      <c r="AG161" s="83">
        <f t="shared" si="58"/>
        <v>82.5</v>
      </c>
      <c r="AH161" s="83">
        <f t="shared" si="59"/>
        <v>85.800000000000011</v>
      </c>
      <c r="AI161" s="83">
        <f t="shared" si="50"/>
        <v>3.3000000000000114</v>
      </c>
      <c r="AJ161" s="83">
        <f t="shared" si="51"/>
        <v>49.5</v>
      </c>
      <c r="AK161" s="83">
        <f t="shared" si="51"/>
        <v>52.800000000000011</v>
      </c>
      <c r="AL161" s="83">
        <f t="shared" si="52"/>
        <v>3.3000000000000114</v>
      </c>
      <c r="AM161" s="80">
        <f t="shared" si="53"/>
        <v>1.5</v>
      </c>
      <c r="AN161" s="80">
        <f t="shared" si="54"/>
        <v>1.6000000000000003</v>
      </c>
      <c r="AO161" s="80">
        <f t="shared" si="55"/>
        <v>0.10000000000000031</v>
      </c>
    </row>
    <row r="162" spans="1:41" x14ac:dyDescent="0.25">
      <c r="A162" s="77">
        <f>IF('Inventory List'!A112="","",'Inventory List'!A112)</f>
        <v>203</v>
      </c>
      <c r="B162" s="77" t="str">
        <f>IF('Inventory List'!B112="","",'Inventory List'!B112)</f>
        <v>Footwear</v>
      </c>
      <c r="C162" s="77" t="str">
        <f>IF('Inventory List'!C112="","",'Inventory List'!C112)</f>
        <v>Shoes</v>
      </c>
      <c r="D162" s="77" t="str">
        <f>IF('Inventory List'!D112="","",'Inventory List'!D112)</f>
        <v>SlipOns</v>
      </c>
      <c r="E162" s="77" t="str">
        <f>IF('Inventory List'!E112="","",'Inventory List'!E112)</f>
        <v>Womens</v>
      </c>
      <c r="F162" s="77" t="str">
        <f>IF('Inventory List'!F112="","",'Inventory List'!F112)</f>
        <v>M</v>
      </c>
      <c r="G162" s="77" t="str">
        <f>IF('Inventory List'!G112="","",'Inventory List'!G112)</f>
        <v>Red</v>
      </c>
      <c r="H162" s="78">
        <f>IF('Inventory List'!J112="","",'Inventory List'!J112)</f>
        <v>5.5</v>
      </c>
      <c r="I162" s="79">
        <f>IF('Inventory List'!K112="","",'Inventory List'!K112)</f>
        <v>1.5</v>
      </c>
      <c r="J162" s="78">
        <f>IF('Inventory List'!M112="","",'Inventory List'!M112)</f>
        <v>13.75</v>
      </c>
      <c r="K162" s="78">
        <f t="shared" si="31"/>
        <v>8.25</v>
      </c>
      <c r="L162" s="80">
        <f t="shared" si="32"/>
        <v>1.5</v>
      </c>
      <c r="N162" s="81" t="str">
        <f t="shared" si="33"/>
        <v/>
      </c>
      <c r="O162" s="167">
        <f t="shared" si="38"/>
        <v>5.5</v>
      </c>
      <c r="P162" s="168">
        <f t="shared" si="39"/>
        <v>1.6</v>
      </c>
      <c r="Q162" s="78">
        <f t="shared" si="40"/>
        <v>14.3</v>
      </c>
      <c r="T162" s="80" t="str">
        <f t="shared" si="41"/>
        <v/>
      </c>
      <c r="V162" s="78">
        <f t="shared" si="42"/>
        <v>0</v>
      </c>
      <c r="W162" s="78">
        <f t="shared" si="43"/>
        <v>0.55000000000000071</v>
      </c>
      <c r="X162" s="80">
        <f t="shared" si="44"/>
        <v>0.10000000000000009</v>
      </c>
      <c r="Y162" s="78">
        <f t="shared" si="45"/>
        <v>5.5</v>
      </c>
      <c r="Z162" s="78">
        <f t="shared" si="46"/>
        <v>14.3</v>
      </c>
      <c r="AA162" s="78">
        <f t="shared" si="47"/>
        <v>8.8000000000000007</v>
      </c>
      <c r="AB162" s="80">
        <f t="shared" si="48"/>
        <v>1.6</v>
      </c>
      <c r="AC162" s="115">
        <v>6</v>
      </c>
      <c r="AD162" s="83">
        <f t="shared" si="56"/>
        <v>33</v>
      </c>
      <c r="AE162" s="83">
        <f t="shared" si="57"/>
        <v>33</v>
      </c>
      <c r="AF162" s="83">
        <f t="shared" si="49"/>
        <v>0</v>
      </c>
      <c r="AG162" s="83">
        <f t="shared" si="58"/>
        <v>82.5</v>
      </c>
      <c r="AH162" s="83">
        <f t="shared" si="59"/>
        <v>85.800000000000011</v>
      </c>
      <c r="AI162" s="83">
        <f t="shared" si="50"/>
        <v>3.3000000000000114</v>
      </c>
      <c r="AJ162" s="83">
        <f t="shared" si="51"/>
        <v>49.5</v>
      </c>
      <c r="AK162" s="83">
        <f t="shared" si="51"/>
        <v>52.800000000000011</v>
      </c>
      <c r="AL162" s="83">
        <f t="shared" si="52"/>
        <v>3.3000000000000114</v>
      </c>
      <c r="AM162" s="80">
        <f t="shared" si="53"/>
        <v>1.5</v>
      </c>
      <c r="AN162" s="80">
        <f t="shared" si="54"/>
        <v>1.6000000000000003</v>
      </c>
      <c r="AO162" s="80">
        <f t="shared" si="55"/>
        <v>0.10000000000000031</v>
      </c>
    </row>
    <row r="163" spans="1:41" x14ac:dyDescent="0.25">
      <c r="A163" s="77">
        <f>IF('Inventory List'!A113="","",'Inventory List'!A113)</f>
        <v>204</v>
      </c>
      <c r="B163" s="77" t="str">
        <f>IF('Inventory List'!B113="","",'Inventory List'!B113)</f>
        <v>Footwear</v>
      </c>
      <c r="C163" s="77" t="str">
        <f>IF('Inventory List'!C113="","",'Inventory List'!C113)</f>
        <v>Shoes</v>
      </c>
      <c r="D163" s="77" t="str">
        <f>IF('Inventory List'!D113="","",'Inventory List'!D113)</f>
        <v>SlipOns</v>
      </c>
      <c r="E163" s="77" t="str">
        <f>IF('Inventory List'!E113="","",'Inventory List'!E113)</f>
        <v>Womens</v>
      </c>
      <c r="F163" s="77" t="str">
        <f>IF('Inventory List'!F113="","",'Inventory List'!F113)</f>
        <v>M</v>
      </c>
      <c r="G163" s="77" t="str">
        <f>IF('Inventory List'!G113="","",'Inventory List'!G113)</f>
        <v>White</v>
      </c>
      <c r="H163" s="78">
        <f>IF('Inventory List'!J113="","",'Inventory List'!J113)</f>
        <v>5.5</v>
      </c>
      <c r="I163" s="79">
        <f>IF('Inventory List'!K113="","",'Inventory List'!K113)</f>
        <v>1.5</v>
      </c>
      <c r="J163" s="78">
        <f>IF('Inventory List'!M113="","",'Inventory List'!M113)</f>
        <v>13.75</v>
      </c>
      <c r="K163" s="78">
        <f t="shared" si="31"/>
        <v>8.25</v>
      </c>
      <c r="L163" s="80">
        <f t="shared" si="32"/>
        <v>1.5</v>
      </c>
      <c r="N163" s="81" t="str">
        <f t="shared" si="33"/>
        <v/>
      </c>
      <c r="O163" s="167">
        <f t="shared" si="38"/>
        <v>5.5</v>
      </c>
      <c r="P163" s="168">
        <f t="shared" si="39"/>
        <v>1.6</v>
      </c>
      <c r="Q163" s="78">
        <f t="shared" si="40"/>
        <v>14.3</v>
      </c>
      <c r="T163" s="80" t="str">
        <f t="shared" si="41"/>
        <v/>
      </c>
      <c r="V163" s="78">
        <f t="shared" si="42"/>
        <v>0</v>
      </c>
      <c r="W163" s="78">
        <f t="shared" si="43"/>
        <v>0.55000000000000071</v>
      </c>
      <c r="X163" s="80">
        <f t="shared" si="44"/>
        <v>0.10000000000000009</v>
      </c>
      <c r="Y163" s="78">
        <f t="shared" si="45"/>
        <v>5.5</v>
      </c>
      <c r="Z163" s="78">
        <f t="shared" si="46"/>
        <v>14.3</v>
      </c>
      <c r="AA163" s="78">
        <f t="shared" si="47"/>
        <v>8.8000000000000007</v>
      </c>
      <c r="AB163" s="80">
        <f t="shared" si="48"/>
        <v>1.6</v>
      </c>
      <c r="AC163" s="115">
        <v>6</v>
      </c>
      <c r="AD163" s="83">
        <f t="shared" si="56"/>
        <v>33</v>
      </c>
      <c r="AE163" s="83">
        <f t="shared" si="57"/>
        <v>33</v>
      </c>
      <c r="AF163" s="83">
        <f t="shared" si="49"/>
        <v>0</v>
      </c>
      <c r="AG163" s="83">
        <f t="shared" si="58"/>
        <v>82.5</v>
      </c>
      <c r="AH163" s="83">
        <f t="shared" si="59"/>
        <v>85.800000000000011</v>
      </c>
      <c r="AI163" s="83">
        <f t="shared" si="50"/>
        <v>3.3000000000000114</v>
      </c>
      <c r="AJ163" s="83">
        <f t="shared" si="51"/>
        <v>49.5</v>
      </c>
      <c r="AK163" s="83">
        <f t="shared" si="51"/>
        <v>52.800000000000011</v>
      </c>
      <c r="AL163" s="83">
        <f t="shared" si="52"/>
        <v>3.3000000000000114</v>
      </c>
      <c r="AM163" s="80">
        <f t="shared" si="53"/>
        <v>1.5</v>
      </c>
      <c r="AN163" s="80">
        <f t="shared" si="54"/>
        <v>1.6000000000000003</v>
      </c>
      <c r="AO163" s="80">
        <f t="shared" si="55"/>
        <v>0.10000000000000031</v>
      </c>
    </row>
    <row r="164" spans="1:41" x14ac:dyDescent="0.25">
      <c r="A164" s="77">
        <f>IF('Inventory List'!A114="","",'Inventory List'!A114)</f>
        <v>205</v>
      </c>
      <c r="B164" s="77" t="str">
        <f>IF('Inventory List'!B114="","",'Inventory List'!B114)</f>
        <v>Footwear</v>
      </c>
      <c r="C164" s="77" t="str">
        <f>IF('Inventory List'!C114="","",'Inventory List'!C114)</f>
        <v>Shoes</v>
      </c>
      <c r="D164" s="77" t="str">
        <f>IF('Inventory List'!D114="","",'Inventory List'!D114)</f>
        <v>SlipOns</v>
      </c>
      <c r="E164" s="77" t="str">
        <f>IF('Inventory List'!E114="","",'Inventory List'!E114)</f>
        <v>Womens</v>
      </c>
      <c r="F164" s="77" t="str">
        <f>IF('Inventory List'!F114="","",'Inventory List'!F114)</f>
        <v>L</v>
      </c>
      <c r="G164" s="77" t="str">
        <f>IF('Inventory List'!G114="","",'Inventory List'!G114)</f>
        <v>Black</v>
      </c>
      <c r="H164" s="78">
        <f>IF('Inventory List'!J114="","",'Inventory List'!J114)</f>
        <v>8.5</v>
      </c>
      <c r="I164" s="79">
        <f>IF('Inventory List'!K114="","",'Inventory List'!K114)</f>
        <v>1.5</v>
      </c>
      <c r="J164" s="78">
        <f>IF('Inventory List'!M114="","",'Inventory List'!M114)</f>
        <v>21.25</v>
      </c>
      <c r="K164" s="78">
        <f t="shared" si="31"/>
        <v>12.75</v>
      </c>
      <c r="L164" s="80">
        <f t="shared" si="32"/>
        <v>1.5</v>
      </c>
      <c r="N164" s="81" t="str">
        <f t="shared" si="33"/>
        <v/>
      </c>
      <c r="O164" s="167">
        <f t="shared" si="38"/>
        <v>8.5</v>
      </c>
      <c r="P164" s="168">
        <f t="shared" si="39"/>
        <v>1.6</v>
      </c>
      <c r="Q164" s="78">
        <f t="shared" si="40"/>
        <v>22.1</v>
      </c>
      <c r="T164" s="80" t="str">
        <f t="shared" si="41"/>
        <v/>
      </c>
      <c r="V164" s="78">
        <f t="shared" si="42"/>
        <v>0</v>
      </c>
      <c r="W164" s="78">
        <f t="shared" si="43"/>
        <v>0.85000000000000142</v>
      </c>
      <c r="X164" s="80">
        <f t="shared" si="44"/>
        <v>0.10000000000000009</v>
      </c>
      <c r="Y164" s="78">
        <f t="shared" si="45"/>
        <v>8.5</v>
      </c>
      <c r="Z164" s="78">
        <f t="shared" si="46"/>
        <v>22.1</v>
      </c>
      <c r="AA164" s="78">
        <f t="shared" si="47"/>
        <v>13.600000000000001</v>
      </c>
      <c r="AB164" s="80">
        <f t="shared" si="48"/>
        <v>1.6</v>
      </c>
      <c r="AC164" s="115">
        <v>6</v>
      </c>
      <c r="AD164" s="83">
        <f t="shared" si="56"/>
        <v>51</v>
      </c>
      <c r="AE164" s="83">
        <f t="shared" si="57"/>
        <v>51</v>
      </c>
      <c r="AF164" s="83">
        <f t="shared" si="49"/>
        <v>0</v>
      </c>
      <c r="AG164" s="83">
        <f t="shared" si="58"/>
        <v>127.5</v>
      </c>
      <c r="AH164" s="83">
        <f t="shared" si="59"/>
        <v>132.60000000000002</v>
      </c>
      <c r="AI164" s="83">
        <f t="shared" si="50"/>
        <v>5.1000000000000227</v>
      </c>
      <c r="AJ164" s="83">
        <f t="shared" si="51"/>
        <v>76.5</v>
      </c>
      <c r="AK164" s="83">
        <f t="shared" si="51"/>
        <v>81.600000000000023</v>
      </c>
      <c r="AL164" s="83">
        <f t="shared" si="52"/>
        <v>5.1000000000000227</v>
      </c>
      <c r="AM164" s="80">
        <f t="shared" si="53"/>
        <v>1.5</v>
      </c>
      <c r="AN164" s="80">
        <f t="shared" si="54"/>
        <v>1.6000000000000005</v>
      </c>
      <c r="AO164" s="80">
        <f t="shared" si="55"/>
        <v>0.10000000000000053</v>
      </c>
    </row>
    <row r="165" spans="1:41" x14ac:dyDescent="0.25">
      <c r="A165" s="77">
        <f>IF('Inventory List'!A115="","",'Inventory List'!A115)</f>
        <v>206</v>
      </c>
      <c r="B165" s="77" t="str">
        <f>IF('Inventory List'!B115="","",'Inventory List'!B115)</f>
        <v>Footwear</v>
      </c>
      <c r="C165" s="77" t="str">
        <f>IF('Inventory List'!C115="","",'Inventory List'!C115)</f>
        <v>Shoes</v>
      </c>
      <c r="D165" s="77" t="str">
        <f>IF('Inventory List'!D115="","",'Inventory List'!D115)</f>
        <v>SlipOns</v>
      </c>
      <c r="E165" s="77" t="str">
        <f>IF('Inventory List'!E115="","",'Inventory List'!E115)</f>
        <v>Womens</v>
      </c>
      <c r="F165" s="77" t="str">
        <f>IF('Inventory List'!F115="","",'Inventory List'!F115)</f>
        <v>L</v>
      </c>
      <c r="G165" s="77" t="str">
        <f>IF('Inventory List'!G115="","",'Inventory List'!G115)</f>
        <v>Red</v>
      </c>
      <c r="H165" s="78">
        <f>IF('Inventory List'!J115="","",'Inventory List'!J115)</f>
        <v>8.5</v>
      </c>
      <c r="I165" s="79">
        <f>IF('Inventory List'!K115="","",'Inventory List'!K115)</f>
        <v>1.5</v>
      </c>
      <c r="J165" s="78">
        <f>IF('Inventory List'!M115="","",'Inventory List'!M115)</f>
        <v>21.25</v>
      </c>
      <c r="K165" s="78">
        <f t="shared" si="31"/>
        <v>12.75</v>
      </c>
      <c r="L165" s="80">
        <f t="shared" si="32"/>
        <v>1.5</v>
      </c>
      <c r="N165" s="81" t="str">
        <f t="shared" si="33"/>
        <v/>
      </c>
      <c r="O165" s="167">
        <f t="shared" si="38"/>
        <v>8.5</v>
      </c>
      <c r="P165" s="168">
        <f t="shared" si="39"/>
        <v>1.6</v>
      </c>
      <c r="Q165" s="78">
        <f t="shared" si="40"/>
        <v>22.1</v>
      </c>
      <c r="T165" s="80" t="str">
        <f t="shared" si="41"/>
        <v/>
      </c>
      <c r="V165" s="78">
        <f t="shared" si="42"/>
        <v>0</v>
      </c>
      <c r="W165" s="78">
        <f t="shared" si="43"/>
        <v>0.85000000000000142</v>
      </c>
      <c r="X165" s="80">
        <f t="shared" si="44"/>
        <v>0.10000000000000009</v>
      </c>
      <c r="Y165" s="78">
        <f t="shared" si="45"/>
        <v>8.5</v>
      </c>
      <c r="Z165" s="78">
        <f t="shared" si="46"/>
        <v>22.1</v>
      </c>
      <c r="AA165" s="78">
        <f t="shared" si="47"/>
        <v>13.600000000000001</v>
      </c>
      <c r="AB165" s="80">
        <f t="shared" si="48"/>
        <v>1.6</v>
      </c>
      <c r="AC165" s="115">
        <v>6</v>
      </c>
      <c r="AD165" s="83">
        <f t="shared" si="56"/>
        <v>51</v>
      </c>
      <c r="AE165" s="83">
        <f t="shared" si="57"/>
        <v>51</v>
      </c>
      <c r="AF165" s="83">
        <f t="shared" si="49"/>
        <v>0</v>
      </c>
      <c r="AG165" s="83">
        <f t="shared" si="58"/>
        <v>127.5</v>
      </c>
      <c r="AH165" s="83">
        <f t="shared" si="59"/>
        <v>132.60000000000002</v>
      </c>
      <c r="AI165" s="83">
        <f t="shared" si="50"/>
        <v>5.1000000000000227</v>
      </c>
      <c r="AJ165" s="83">
        <f t="shared" si="51"/>
        <v>76.5</v>
      </c>
      <c r="AK165" s="83">
        <f t="shared" si="51"/>
        <v>81.600000000000023</v>
      </c>
      <c r="AL165" s="83">
        <f t="shared" si="52"/>
        <v>5.1000000000000227</v>
      </c>
      <c r="AM165" s="80">
        <f t="shared" si="53"/>
        <v>1.5</v>
      </c>
      <c r="AN165" s="80">
        <f t="shared" si="54"/>
        <v>1.6000000000000005</v>
      </c>
      <c r="AO165" s="80">
        <f t="shared" si="55"/>
        <v>0.10000000000000053</v>
      </c>
    </row>
    <row r="166" spans="1:41" x14ac:dyDescent="0.25">
      <c r="A166" s="77">
        <f>IF('Inventory List'!A116="","",'Inventory List'!A116)</f>
        <v>207</v>
      </c>
      <c r="B166" s="77" t="str">
        <f>IF('Inventory List'!B116="","",'Inventory List'!B116)</f>
        <v>Footwear</v>
      </c>
      <c r="C166" s="77" t="str">
        <f>IF('Inventory List'!C116="","",'Inventory List'!C116)</f>
        <v>Shoes</v>
      </c>
      <c r="D166" s="77" t="str">
        <f>IF('Inventory List'!D116="","",'Inventory List'!D116)</f>
        <v>SlipOns</v>
      </c>
      <c r="E166" s="77" t="str">
        <f>IF('Inventory List'!E116="","",'Inventory List'!E116)</f>
        <v>Womens</v>
      </c>
      <c r="F166" s="77" t="str">
        <f>IF('Inventory List'!F116="","",'Inventory List'!F116)</f>
        <v>L</v>
      </c>
      <c r="G166" s="77" t="str">
        <f>IF('Inventory List'!G116="","",'Inventory List'!G116)</f>
        <v>White</v>
      </c>
      <c r="H166" s="78">
        <f>IF('Inventory List'!J116="","",'Inventory List'!J116)</f>
        <v>8.5</v>
      </c>
      <c r="I166" s="79">
        <f>IF('Inventory List'!K116="","",'Inventory List'!K116)</f>
        <v>1.5</v>
      </c>
      <c r="J166" s="78">
        <f>IF('Inventory List'!M116="","",'Inventory List'!M116)</f>
        <v>21.25</v>
      </c>
      <c r="K166" s="78">
        <f t="shared" si="31"/>
        <v>12.75</v>
      </c>
      <c r="L166" s="80">
        <f t="shared" si="32"/>
        <v>1.5</v>
      </c>
      <c r="N166" s="81" t="str">
        <f t="shared" si="33"/>
        <v/>
      </c>
      <c r="O166" s="167">
        <f t="shared" si="38"/>
        <v>8.5</v>
      </c>
      <c r="P166" s="168">
        <f t="shared" si="39"/>
        <v>1.6</v>
      </c>
      <c r="Q166" s="78">
        <f t="shared" si="40"/>
        <v>22.1</v>
      </c>
      <c r="T166" s="80" t="str">
        <f t="shared" si="41"/>
        <v/>
      </c>
      <c r="V166" s="78">
        <f t="shared" si="42"/>
        <v>0</v>
      </c>
      <c r="W166" s="78">
        <f t="shared" si="43"/>
        <v>0.85000000000000142</v>
      </c>
      <c r="X166" s="80">
        <f t="shared" si="44"/>
        <v>0.10000000000000009</v>
      </c>
      <c r="Y166" s="78">
        <f t="shared" si="45"/>
        <v>8.5</v>
      </c>
      <c r="Z166" s="78">
        <f t="shared" si="46"/>
        <v>22.1</v>
      </c>
      <c r="AA166" s="78">
        <f t="shared" si="47"/>
        <v>13.600000000000001</v>
      </c>
      <c r="AB166" s="80">
        <f t="shared" si="48"/>
        <v>1.6</v>
      </c>
      <c r="AC166" s="115">
        <v>6</v>
      </c>
      <c r="AD166" s="83">
        <f t="shared" si="56"/>
        <v>51</v>
      </c>
      <c r="AE166" s="83">
        <f t="shared" si="57"/>
        <v>51</v>
      </c>
      <c r="AF166" s="83">
        <f t="shared" si="49"/>
        <v>0</v>
      </c>
      <c r="AG166" s="83">
        <f t="shared" si="58"/>
        <v>127.5</v>
      </c>
      <c r="AH166" s="83">
        <f t="shared" si="59"/>
        <v>132.60000000000002</v>
      </c>
      <c r="AI166" s="83">
        <f t="shared" si="50"/>
        <v>5.1000000000000227</v>
      </c>
      <c r="AJ166" s="83">
        <f t="shared" si="51"/>
        <v>76.5</v>
      </c>
      <c r="AK166" s="83">
        <f t="shared" si="51"/>
        <v>81.600000000000023</v>
      </c>
      <c r="AL166" s="83">
        <f t="shared" si="52"/>
        <v>5.1000000000000227</v>
      </c>
      <c r="AM166" s="80">
        <f t="shared" si="53"/>
        <v>1.5</v>
      </c>
      <c r="AN166" s="80">
        <f t="shared" si="54"/>
        <v>1.6000000000000005</v>
      </c>
      <c r="AO166" s="80">
        <f t="shared" si="55"/>
        <v>0.10000000000000053</v>
      </c>
    </row>
    <row r="167" spans="1:41" x14ac:dyDescent="0.25">
      <c r="A167" s="77">
        <f>IF('Inventory List'!A117="","",'Inventory List'!A117)</f>
        <v>208</v>
      </c>
      <c r="B167" s="77" t="str">
        <f>IF('Inventory List'!B117="","",'Inventory List'!B117)</f>
        <v>Footwear</v>
      </c>
      <c r="C167" s="77" t="str">
        <f>IF('Inventory List'!C117="","",'Inventory List'!C117)</f>
        <v>Shoes</v>
      </c>
      <c r="D167" s="77" t="str">
        <f>IF('Inventory List'!D117="","",'Inventory List'!D117)</f>
        <v>SlipOns</v>
      </c>
      <c r="E167" s="77" t="str">
        <f>IF('Inventory List'!E117="","",'Inventory List'!E117)</f>
        <v>Boys</v>
      </c>
      <c r="F167" s="77" t="str">
        <f>IF('Inventory List'!F117="","",'Inventory List'!F117)</f>
        <v>S</v>
      </c>
      <c r="G167" s="77" t="str">
        <f>IF('Inventory List'!G117="","",'Inventory List'!G117)</f>
        <v>Black</v>
      </c>
      <c r="H167" s="78">
        <f>IF('Inventory List'!J117="","",'Inventory List'!J117)</f>
        <v>4.5</v>
      </c>
      <c r="I167" s="79">
        <f>IF('Inventory List'!K117="","",'Inventory List'!K117)</f>
        <v>1.5</v>
      </c>
      <c r="J167" s="78">
        <f>IF('Inventory List'!M117="","",'Inventory List'!M117)</f>
        <v>11.25</v>
      </c>
      <c r="K167" s="78">
        <f t="shared" si="31"/>
        <v>6.75</v>
      </c>
      <c r="L167" s="80">
        <f t="shared" si="32"/>
        <v>1.5</v>
      </c>
      <c r="N167" s="81" t="str">
        <f t="shared" si="33"/>
        <v/>
      </c>
      <c r="O167" s="167">
        <f t="shared" si="38"/>
        <v>4.5</v>
      </c>
      <c r="P167" s="168">
        <f t="shared" si="39"/>
        <v>1.6</v>
      </c>
      <c r="Q167" s="78">
        <f t="shared" si="40"/>
        <v>11.700000000000001</v>
      </c>
      <c r="T167" s="80" t="str">
        <f t="shared" si="41"/>
        <v/>
      </c>
      <c r="V167" s="78">
        <f t="shared" si="42"/>
        <v>0</v>
      </c>
      <c r="W167" s="78">
        <f t="shared" si="43"/>
        <v>0.45000000000000107</v>
      </c>
      <c r="X167" s="80">
        <f t="shared" si="44"/>
        <v>0.10000000000000009</v>
      </c>
      <c r="Y167" s="78">
        <f t="shared" si="45"/>
        <v>4.5</v>
      </c>
      <c r="Z167" s="78">
        <f t="shared" si="46"/>
        <v>11.700000000000001</v>
      </c>
      <c r="AA167" s="78">
        <f t="shared" si="47"/>
        <v>7.2000000000000011</v>
      </c>
      <c r="AB167" s="80">
        <f t="shared" si="48"/>
        <v>1.6000000000000003</v>
      </c>
      <c r="AC167" s="115">
        <v>6</v>
      </c>
      <c r="AD167" s="83">
        <f t="shared" si="56"/>
        <v>27</v>
      </c>
      <c r="AE167" s="83">
        <f t="shared" si="57"/>
        <v>27</v>
      </c>
      <c r="AF167" s="83">
        <f t="shared" si="49"/>
        <v>0</v>
      </c>
      <c r="AG167" s="83">
        <f t="shared" si="58"/>
        <v>67.5</v>
      </c>
      <c r="AH167" s="83">
        <f t="shared" si="59"/>
        <v>70.2</v>
      </c>
      <c r="AI167" s="83">
        <f t="shared" si="50"/>
        <v>2.7000000000000028</v>
      </c>
      <c r="AJ167" s="83">
        <f t="shared" si="51"/>
        <v>40.5</v>
      </c>
      <c r="AK167" s="83">
        <f t="shared" si="51"/>
        <v>43.2</v>
      </c>
      <c r="AL167" s="83">
        <f t="shared" si="52"/>
        <v>2.7000000000000028</v>
      </c>
      <c r="AM167" s="80">
        <f t="shared" si="53"/>
        <v>1.5</v>
      </c>
      <c r="AN167" s="80">
        <f t="shared" si="54"/>
        <v>1.6</v>
      </c>
      <c r="AO167" s="80">
        <f t="shared" si="55"/>
        <v>0.10000000000000009</v>
      </c>
    </row>
    <row r="168" spans="1:41" x14ac:dyDescent="0.25">
      <c r="A168" s="77">
        <f>IF('Inventory List'!A118="","",'Inventory List'!A118)</f>
        <v>209</v>
      </c>
      <c r="B168" s="77" t="str">
        <f>IF('Inventory List'!B118="","",'Inventory List'!B118)</f>
        <v>Footwear</v>
      </c>
      <c r="C168" s="77" t="str">
        <f>IF('Inventory List'!C118="","",'Inventory List'!C118)</f>
        <v>Shoes</v>
      </c>
      <c r="D168" s="77" t="str">
        <f>IF('Inventory List'!D118="","",'Inventory List'!D118)</f>
        <v>SlipOns</v>
      </c>
      <c r="E168" s="77" t="str">
        <f>IF('Inventory List'!E118="","",'Inventory List'!E118)</f>
        <v>Boys</v>
      </c>
      <c r="F168" s="77" t="str">
        <f>IF('Inventory List'!F118="","",'Inventory List'!F118)</f>
        <v>S</v>
      </c>
      <c r="G168" s="77" t="str">
        <f>IF('Inventory List'!G118="","",'Inventory List'!G118)</f>
        <v>Red</v>
      </c>
      <c r="H168" s="78">
        <f>IF('Inventory List'!J118="","",'Inventory List'!J118)</f>
        <v>4.5</v>
      </c>
      <c r="I168" s="79">
        <f>IF('Inventory List'!K118="","",'Inventory List'!K118)</f>
        <v>1.5</v>
      </c>
      <c r="J168" s="78">
        <f>IF('Inventory List'!M118="","",'Inventory List'!M118)</f>
        <v>11.25</v>
      </c>
      <c r="K168" s="78">
        <f t="shared" si="31"/>
        <v>6.75</v>
      </c>
      <c r="L168" s="80">
        <f t="shared" si="32"/>
        <v>1.5</v>
      </c>
      <c r="N168" s="81" t="str">
        <f t="shared" si="33"/>
        <v/>
      </c>
      <c r="O168" s="167">
        <f t="shared" si="38"/>
        <v>4.5</v>
      </c>
      <c r="P168" s="168">
        <f t="shared" si="39"/>
        <v>1.6</v>
      </c>
      <c r="Q168" s="78">
        <f t="shared" si="40"/>
        <v>11.700000000000001</v>
      </c>
      <c r="T168" s="80" t="str">
        <f t="shared" si="41"/>
        <v/>
      </c>
      <c r="V168" s="78">
        <f t="shared" si="42"/>
        <v>0</v>
      </c>
      <c r="W168" s="78">
        <f t="shared" si="43"/>
        <v>0.45000000000000107</v>
      </c>
      <c r="X168" s="80">
        <f t="shared" si="44"/>
        <v>0.10000000000000009</v>
      </c>
      <c r="Y168" s="78">
        <f t="shared" si="45"/>
        <v>4.5</v>
      </c>
      <c r="Z168" s="78">
        <f t="shared" si="46"/>
        <v>11.700000000000001</v>
      </c>
      <c r="AA168" s="78">
        <f t="shared" si="47"/>
        <v>7.2000000000000011</v>
      </c>
      <c r="AB168" s="80">
        <f t="shared" si="48"/>
        <v>1.6000000000000003</v>
      </c>
      <c r="AC168" s="115">
        <v>6</v>
      </c>
      <c r="AD168" s="83">
        <f t="shared" si="56"/>
        <v>27</v>
      </c>
      <c r="AE168" s="83">
        <f t="shared" si="57"/>
        <v>27</v>
      </c>
      <c r="AF168" s="83">
        <f t="shared" si="49"/>
        <v>0</v>
      </c>
      <c r="AG168" s="83">
        <f t="shared" si="58"/>
        <v>67.5</v>
      </c>
      <c r="AH168" s="83">
        <f t="shared" si="59"/>
        <v>70.2</v>
      </c>
      <c r="AI168" s="83">
        <f t="shared" si="50"/>
        <v>2.7000000000000028</v>
      </c>
      <c r="AJ168" s="83">
        <f t="shared" si="51"/>
        <v>40.5</v>
      </c>
      <c r="AK168" s="83">
        <f t="shared" si="51"/>
        <v>43.2</v>
      </c>
      <c r="AL168" s="83">
        <f t="shared" si="52"/>
        <v>2.7000000000000028</v>
      </c>
      <c r="AM168" s="80">
        <f t="shared" si="53"/>
        <v>1.5</v>
      </c>
      <c r="AN168" s="80">
        <f t="shared" si="54"/>
        <v>1.6</v>
      </c>
      <c r="AO168" s="80">
        <f t="shared" si="55"/>
        <v>0.10000000000000009</v>
      </c>
    </row>
    <row r="169" spans="1:41" x14ac:dyDescent="0.25">
      <c r="A169" s="77">
        <f>IF('Inventory List'!A119="","",'Inventory List'!A119)</f>
        <v>210</v>
      </c>
      <c r="B169" s="77" t="str">
        <f>IF('Inventory List'!B119="","",'Inventory List'!B119)</f>
        <v>Footwear</v>
      </c>
      <c r="C169" s="77" t="str">
        <f>IF('Inventory List'!C119="","",'Inventory List'!C119)</f>
        <v>Shoes</v>
      </c>
      <c r="D169" s="77" t="str">
        <f>IF('Inventory List'!D119="","",'Inventory List'!D119)</f>
        <v>SlipOns</v>
      </c>
      <c r="E169" s="77" t="str">
        <f>IF('Inventory List'!E119="","",'Inventory List'!E119)</f>
        <v>Boys</v>
      </c>
      <c r="F169" s="77" t="str">
        <f>IF('Inventory List'!F119="","",'Inventory List'!F119)</f>
        <v>S</v>
      </c>
      <c r="G169" s="77" t="str">
        <f>IF('Inventory List'!G119="","",'Inventory List'!G119)</f>
        <v>White</v>
      </c>
      <c r="H169" s="78">
        <f>IF('Inventory List'!J119="","",'Inventory List'!J119)</f>
        <v>4.5</v>
      </c>
      <c r="I169" s="79">
        <f>IF('Inventory List'!K119="","",'Inventory List'!K119)</f>
        <v>1.5</v>
      </c>
      <c r="J169" s="78">
        <f>IF('Inventory List'!M119="","",'Inventory List'!M119)</f>
        <v>11.25</v>
      </c>
      <c r="K169" s="78">
        <f t="shared" si="31"/>
        <v>6.75</v>
      </c>
      <c r="L169" s="80">
        <f t="shared" si="32"/>
        <v>1.5</v>
      </c>
      <c r="N169" s="81" t="str">
        <f t="shared" si="33"/>
        <v/>
      </c>
      <c r="O169" s="167">
        <f t="shared" si="38"/>
        <v>4.5</v>
      </c>
      <c r="P169" s="168">
        <f t="shared" si="39"/>
        <v>1.6</v>
      </c>
      <c r="Q169" s="78">
        <f t="shared" si="40"/>
        <v>11.700000000000001</v>
      </c>
      <c r="T169" s="80" t="str">
        <f t="shared" si="41"/>
        <v/>
      </c>
      <c r="V169" s="78">
        <f t="shared" si="42"/>
        <v>0</v>
      </c>
      <c r="W169" s="78">
        <f t="shared" si="43"/>
        <v>0.45000000000000107</v>
      </c>
      <c r="X169" s="80">
        <f t="shared" si="44"/>
        <v>0.10000000000000009</v>
      </c>
      <c r="Y169" s="78">
        <f t="shared" si="45"/>
        <v>4.5</v>
      </c>
      <c r="Z169" s="78">
        <f t="shared" si="46"/>
        <v>11.700000000000001</v>
      </c>
      <c r="AA169" s="78">
        <f t="shared" si="47"/>
        <v>7.2000000000000011</v>
      </c>
      <c r="AB169" s="80">
        <f t="shared" si="48"/>
        <v>1.6000000000000003</v>
      </c>
      <c r="AC169" s="115">
        <v>6</v>
      </c>
      <c r="AD169" s="83">
        <f t="shared" si="56"/>
        <v>27</v>
      </c>
      <c r="AE169" s="83">
        <f t="shared" si="57"/>
        <v>27</v>
      </c>
      <c r="AF169" s="83">
        <f t="shared" si="49"/>
        <v>0</v>
      </c>
      <c r="AG169" s="83">
        <f t="shared" si="58"/>
        <v>67.5</v>
      </c>
      <c r="AH169" s="83">
        <f t="shared" si="59"/>
        <v>70.2</v>
      </c>
      <c r="AI169" s="83">
        <f t="shared" si="50"/>
        <v>2.7000000000000028</v>
      </c>
      <c r="AJ169" s="83">
        <f t="shared" si="51"/>
        <v>40.5</v>
      </c>
      <c r="AK169" s="83">
        <f t="shared" si="51"/>
        <v>43.2</v>
      </c>
      <c r="AL169" s="83">
        <f t="shared" si="52"/>
        <v>2.7000000000000028</v>
      </c>
      <c r="AM169" s="80">
        <f t="shared" si="53"/>
        <v>1.5</v>
      </c>
      <c r="AN169" s="80">
        <f t="shared" si="54"/>
        <v>1.6</v>
      </c>
      <c r="AO169" s="80">
        <f t="shared" si="55"/>
        <v>0.10000000000000009</v>
      </c>
    </row>
    <row r="170" spans="1:41" x14ac:dyDescent="0.25">
      <c r="A170" s="77">
        <f>IF('Inventory List'!A120="","",'Inventory List'!A120)</f>
        <v>211</v>
      </c>
      <c r="B170" s="77" t="str">
        <f>IF('Inventory List'!B120="","",'Inventory List'!B120)</f>
        <v>Footwear</v>
      </c>
      <c r="C170" s="77" t="str">
        <f>IF('Inventory List'!C120="","",'Inventory List'!C120)</f>
        <v>Shoes</v>
      </c>
      <c r="D170" s="77" t="str">
        <f>IF('Inventory List'!D120="","",'Inventory List'!D120)</f>
        <v>SlipOns</v>
      </c>
      <c r="E170" s="77" t="str">
        <f>IF('Inventory List'!E120="","",'Inventory List'!E120)</f>
        <v>Boys</v>
      </c>
      <c r="F170" s="77" t="str">
        <f>IF('Inventory List'!F120="","",'Inventory List'!F120)</f>
        <v>M</v>
      </c>
      <c r="G170" s="77" t="str">
        <f>IF('Inventory List'!G120="","",'Inventory List'!G120)</f>
        <v>Black</v>
      </c>
      <c r="H170" s="78">
        <f>IF('Inventory List'!J120="","",'Inventory List'!J120)</f>
        <v>2.5</v>
      </c>
      <c r="I170" s="79">
        <f>IF('Inventory List'!K120="","",'Inventory List'!K120)</f>
        <v>1.5</v>
      </c>
      <c r="J170" s="78">
        <f>IF('Inventory List'!M120="","",'Inventory List'!M120)</f>
        <v>6.25</v>
      </c>
      <c r="K170" s="78">
        <f t="shared" si="31"/>
        <v>3.75</v>
      </c>
      <c r="L170" s="80">
        <f t="shared" si="32"/>
        <v>1.5</v>
      </c>
      <c r="N170" s="81" t="str">
        <f t="shared" si="33"/>
        <v/>
      </c>
      <c r="O170" s="167">
        <f t="shared" si="38"/>
        <v>2.5</v>
      </c>
      <c r="P170" s="168">
        <f t="shared" si="39"/>
        <v>1.6</v>
      </c>
      <c r="Q170" s="78">
        <f t="shared" si="40"/>
        <v>6.5</v>
      </c>
      <c r="T170" s="80" t="str">
        <f t="shared" si="41"/>
        <v/>
      </c>
      <c r="V170" s="78">
        <f t="shared" si="42"/>
        <v>0</v>
      </c>
      <c r="W170" s="78">
        <f t="shared" si="43"/>
        <v>0.25</v>
      </c>
      <c r="X170" s="80">
        <f t="shared" si="44"/>
        <v>0.10000000000000009</v>
      </c>
      <c r="Y170" s="78">
        <f t="shared" si="45"/>
        <v>2.5</v>
      </c>
      <c r="Z170" s="78">
        <f t="shared" si="46"/>
        <v>6.5</v>
      </c>
      <c r="AA170" s="78">
        <f t="shared" si="47"/>
        <v>4</v>
      </c>
      <c r="AB170" s="80">
        <f t="shared" si="48"/>
        <v>1.6</v>
      </c>
      <c r="AC170" s="115">
        <v>6</v>
      </c>
      <c r="AD170" s="83">
        <f t="shared" si="56"/>
        <v>15</v>
      </c>
      <c r="AE170" s="83">
        <f t="shared" si="57"/>
        <v>15</v>
      </c>
      <c r="AF170" s="83">
        <f t="shared" si="49"/>
        <v>0</v>
      </c>
      <c r="AG170" s="83">
        <f t="shared" si="58"/>
        <v>37.5</v>
      </c>
      <c r="AH170" s="83">
        <f t="shared" si="59"/>
        <v>39</v>
      </c>
      <c r="AI170" s="83">
        <f t="shared" si="50"/>
        <v>1.5</v>
      </c>
      <c r="AJ170" s="83">
        <f t="shared" si="51"/>
        <v>22.5</v>
      </c>
      <c r="AK170" s="83">
        <f t="shared" si="51"/>
        <v>24</v>
      </c>
      <c r="AL170" s="83">
        <f t="shared" si="52"/>
        <v>1.5</v>
      </c>
      <c r="AM170" s="80">
        <f t="shared" si="53"/>
        <v>1.5</v>
      </c>
      <c r="AN170" s="80">
        <f t="shared" si="54"/>
        <v>1.6</v>
      </c>
      <c r="AO170" s="80">
        <f t="shared" si="55"/>
        <v>0.10000000000000009</v>
      </c>
    </row>
    <row r="171" spans="1:41" x14ac:dyDescent="0.25">
      <c r="A171" s="77">
        <f>IF('Inventory List'!A121="","",'Inventory List'!A121)</f>
        <v>212</v>
      </c>
      <c r="B171" s="77" t="str">
        <f>IF('Inventory List'!B121="","",'Inventory List'!B121)</f>
        <v>Footwear</v>
      </c>
      <c r="C171" s="77" t="str">
        <f>IF('Inventory List'!C121="","",'Inventory List'!C121)</f>
        <v>Shoes</v>
      </c>
      <c r="D171" s="77" t="str">
        <f>IF('Inventory List'!D121="","",'Inventory List'!D121)</f>
        <v>SlipOns</v>
      </c>
      <c r="E171" s="77" t="str">
        <f>IF('Inventory List'!E121="","",'Inventory List'!E121)</f>
        <v>Boys</v>
      </c>
      <c r="F171" s="77" t="str">
        <f>IF('Inventory List'!F121="","",'Inventory List'!F121)</f>
        <v>M</v>
      </c>
      <c r="G171" s="77" t="str">
        <f>IF('Inventory List'!G121="","",'Inventory List'!G121)</f>
        <v>Red</v>
      </c>
      <c r="H171" s="78">
        <f>IF('Inventory List'!J121="","",'Inventory List'!J121)</f>
        <v>2.5</v>
      </c>
      <c r="I171" s="79">
        <f>IF('Inventory List'!K121="","",'Inventory List'!K121)</f>
        <v>1.5</v>
      </c>
      <c r="J171" s="78">
        <f>IF('Inventory List'!M121="","",'Inventory List'!M121)</f>
        <v>6.25</v>
      </c>
      <c r="K171" s="78">
        <f t="shared" si="31"/>
        <v>3.75</v>
      </c>
      <c r="L171" s="80">
        <f t="shared" si="32"/>
        <v>1.5</v>
      </c>
      <c r="N171" s="81" t="str">
        <f t="shared" si="33"/>
        <v/>
      </c>
      <c r="O171" s="167">
        <f t="shared" si="38"/>
        <v>2.5</v>
      </c>
      <c r="P171" s="168">
        <f t="shared" si="39"/>
        <v>1.6</v>
      </c>
      <c r="Q171" s="78">
        <f t="shared" si="40"/>
        <v>6.5</v>
      </c>
      <c r="T171" s="80" t="str">
        <f t="shared" si="41"/>
        <v/>
      </c>
      <c r="V171" s="78">
        <f t="shared" si="42"/>
        <v>0</v>
      </c>
      <c r="W171" s="78">
        <f t="shared" si="43"/>
        <v>0.25</v>
      </c>
      <c r="X171" s="80">
        <f t="shared" si="44"/>
        <v>0.10000000000000009</v>
      </c>
      <c r="Y171" s="78">
        <f t="shared" si="45"/>
        <v>2.5</v>
      </c>
      <c r="Z171" s="78">
        <f t="shared" si="46"/>
        <v>6.5</v>
      </c>
      <c r="AA171" s="78">
        <f t="shared" si="47"/>
        <v>4</v>
      </c>
      <c r="AB171" s="80">
        <f t="shared" si="48"/>
        <v>1.6</v>
      </c>
      <c r="AC171" s="115">
        <v>6</v>
      </c>
      <c r="AD171" s="83">
        <f t="shared" si="56"/>
        <v>15</v>
      </c>
      <c r="AE171" s="83">
        <f t="shared" si="57"/>
        <v>15</v>
      </c>
      <c r="AF171" s="83">
        <f t="shared" si="49"/>
        <v>0</v>
      </c>
      <c r="AG171" s="83">
        <f t="shared" si="58"/>
        <v>37.5</v>
      </c>
      <c r="AH171" s="83">
        <f t="shared" si="59"/>
        <v>39</v>
      </c>
      <c r="AI171" s="83">
        <f t="shared" si="50"/>
        <v>1.5</v>
      </c>
      <c r="AJ171" s="83">
        <f t="shared" si="51"/>
        <v>22.5</v>
      </c>
      <c r="AK171" s="83">
        <f t="shared" si="51"/>
        <v>24</v>
      </c>
      <c r="AL171" s="83">
        <f t="shared" si="52"/>
        <v>1.5</v>
      </c>
      <c r="AM171" s="80">
        <f t="shared" si="53"/>
        <v>1.5</v>
      </c>
      <c r="AN171" s="80">
        <f t="shared" si="54"/>
        <v>1.6</v>
      </c>
      <c r="AO171" s="80">
        <f t="shared" si="55"/>
        <v>0.10000000000000009</v>
      </c>
    </row>
    <row r="172" spans="1:41" x14ac:dyDescent="0.25">
      <c r="A172" s="77">
        <f>IF('Inventory List'!A122="","",'Inventory List'!A122)</f>
        <v>213</v>
      </c>
      <c r="B172" s="77" t="str">
        <f>IF('Inventory List'!B122="","",'Inventory List'!B122)</f>
        <v>Footwear</v>
      </c>
      <c r="C172" s="77" t="str">
        <f>IF('Inventory List'!C122="","",'Inventory List'!C122)</f>
        <v>Shoes</v>
      </c>
      <c r="D172" s="77" t="str">
        <f>IF('Inventory List'!D122="","",'Inventory List'!D122)</f>
        <v>SlipOns</v>
      </c>
      <c r="E172" s="77" t="str">
        <f>IF('Inventory List'!E122="","",'Inventory List'!E122)</f>
        <v>Boys</v>
      </c>
      <c r="F172" s="77" t="str">
        <f>IF('Inventory List'!F122="","",'Inventory List'!F122)</f>
        <v>M</v>
      </c>
      <c r="G172" s="77" t="str">
        <f>IF('Inventory List'!G122="","",'Inventory List'!G122)</f>
        <v>White</v>
      </c>
      <c r="H172" s="78">
        <f>IF('Inventory List'!J122="","",'Inventory List'!J122)</f>
        <v>2.5</v>
      </c>
      <c r="I172" s="79">
        <f>IF('Inventory List'!K122="","",'Inventory List'!K122)</f>
        <v>1.5</v>
      </c>
      <c r="J172" s="78">
        <f>IF('Inventory List'!M122="","",'Inventory List'!M122)</f>
        <v>6.25</v>
      </c>
      <c r="K172" s="78">
        <f t="shared" si="31"/>
        <v>3.75</v>
      </c>
      <c r="L172" s="80">
        <f t="shared" si="32"/>
        <v>1.5</v>
      </c>
      <c r="N172" s="81" t="str">
        <f t="shared" si="33"/>
        <v/>
      </c>
      <c r="O172" s="167">
        <f t="shared" si="38"/>
        <v>2.5</v>
      </c>
      <c r="P172" s="168">
        <f t="shared" si="39"/>
        <v>1.6</v>
      </c>
      <c r="Q172" s="78">
        <f t="shared" si="40"/>
        <v>6.5</v>
      </c>
      <c r="T172" s="80" t="str">
        <f t="shared" si="41"/>
        <v/>
      </c>
      <c r="V172" s="78">
        <f t="shared" si="42"/>
        <v>0</v>
      </c>
      <c r="W172" s="78">
        <f t="shared" si="43"/>
        <v>0.25</v>
      </c>
      <c r="X172" s="80">
        <f t="shared" si="44"/>
        <v>0.10000000000000009</v>
      </c>
      <c r="Y172" s="78">
        <f t="shared" si="45"/>
        <v>2.5</v>
      </c>
      <c r="Z172" s="78">
        <f t="shared" si="46"/>
        <v>6.5</v>
      </c>
      <c r="AA172" s="78">
        <f t="shared" si="47"/>
        <v>4</v>
      </c>
      <c r="AB172" s="80">
        <f t="shared" si="48"/>
        <v>1.6</v>
      </c>
      <c r="AC172" s="115">
        <v>6</v>
      </c>
      <c r="AD172" s="83">
        <f t="shared" si="56"/>
        <v>15</v>
      </c>
      <c r="AE172" s="83">
        <f t="shared" si="57"/>
        <v>15</v>
      </c>
      <c r="AF172" s="83">
        <f t="shared" si="49"/>
        <v>0</v>
      </c>
      <c r="AG172" s="83">
        <f t="shared" si="58"/>
        <v>37.5</v>
      </c>
      <c r="AH172" s="83">
        <f t="shared" si="59"/>
        <v>39</v>
      </c>
      <c r="AI172" s="83">
        <f t="shared" si="50"/>
        <v>1.5</v>
      </c>
      <c r="AJ172" s="83">
        <f t="shared" si="51"/>
        <v>22.5</v>
      </c>
      <c r="AK172" s="83">
        <f t="shared" si="51"/>
        <v>24</v>
      </c>
      <c r="AL172" s="83">
        <f t="shared" si="52"/>
        <v>1.5</v>
      </c>
      <c r="AM172" s="80">
        <f t="shared" si="53"/>
        <v>1.5</v>
      </c>
      <c r="AN172" s="80">
        <f t="shared" si="54"/>
        <v>1.6</v>
      </c>
      <c r="AO172" s="80">
        <f t="shared" si="55"/>
        <v>0.10000000000000009</v>
      </c>
    </row>
    <row r="173" spans="1:41" x14ac:dyDescent="0.25">
      <c r="A173" s="77">
        <f>IF('Inventory List'!A123="","",'Inventory List'!A123)</f>
        <v>214</v>
      </c>
      <c r="B173" s="77" t="str">
        <f>IF('Inventory List'!B123="","",'Inventory List'!B123)</f>
        <v>Footwear</v>
      </c>
      <c r="C173" s="77" t="str">
        <f>IF('Inventory List'!C123="","",'Inventory List'!C123)</f>
        <v>Shoes</v>
      </c>
      <c r="D173" s="77" t="str">
        <f>IF('Inventory List'!D123="","",'Inventory List'!D123)</f>
        <v>SlipOns</v>
      </c>
      <c r="E173" s="77" t="str">
        <f>IF('Inventory List'!E123="","",'Inventory List'!E123)</f>
        <v>Boys</v>
      </c>
      <c r="F173" s="77" t="str">
        <f>IF('Inventory List'!F123="","",'Inventory List'!F123)</f>
        <v>L</v>
      </c>
      <c r="G173" s="77" t="str">
        <f>IF('Inventory List'!G123="","",'Inventory List'!G123)</f>
        <v>Black</v>
      </c>
      <c r="H173" s="78">
        <f>IF('Inventory List'!J123="","",'Inventory List'!J123)</f>
        <v>5.5</v>
      </c>
      <c r="I173" s="79">
        <f>IF('Inventory List'!K123="","",'Inventory List'!K123)</f>
        <v>1.5</v>
      </c>
      <c r="J173" s="78">
        <f>IF('Inventory List'!M123="","",'Inventory List'!M123)</f>
        <v>13.75</v>
      </c>
      <c r="K173" s="78">
        <f t="shared" si="31"/>
        <v>8.25</v>
      </c>
      <c r="L173" s="80">
        <f t="shared" si="32"/>
        <v>1.5</v>
      </c>
      <c r="N173" s="81" t="str">
        <f t="shared" si="33"/>
        <v/>
      </c>
      <c r="O173" s="167">
        <f t="shared" si="38"/>
        <v>5.5</v>
      </c>
      <c r="P173" s="168">
        <f t="shared" si="39"/>
        <v>1.6</v>
      </c>
      <c r="Q173" s="78">
        <f t="shared" si="40"/>
        <v>14.3</v>
      </c>
      <c r="T173" s="80" t="str">
        <f t="shared" si="41"/>
        <v/>
      </c>
      <c r="V173" s="78">
        <f t="shared" si="42"/>
        <v>0</v>
      </c>
      <c r="W173" s="78">
        <f t="shared" si="43"/>
        <v>0.55000000000000071</v>
      </c>
      <c r="X173" s="80">
        <f t="shared" si="44"/>
        <v>0.10000000000000009</v>
      </c>
      <c r="Y173" s="78">
        <f t="shared" si="45"/>
        <v>5.5</v>
      </c>
      <c r="Z173" s="78">
        <f t="shared" si="46"/>
        <v>14.3</v>
      </c>
      <c r="AA173" s="78">
        <f t="shared" si="47"/>
        <v>8.8000000000000007</v>
      </c>
      <c r="AB173" s="80">
        <f t="shared" si="48"/>
        <v>1.6</v>
      </c>
      <c r="AC173" s="115">
        <v>6</v>
      </c>
      <c r="AD173" s="83">
        <f t="shared" si="56"/>
        <v>33</v>
      </c>
      <c r="AE173" s="83">
        <f t="shared" si="57"/>
        <v>33</v>
      </c>
      <c r="AF173" s="83">
        <f t="shared" si="49"/>
        <v>0</v>
      </c>
      <c r="AG173" s="83">
        <f t="shared" si="58"/>
        <v>82.5</v>
      </c>
      <c r="AH173" s="83">
        <f t="shared" si="59"/>
        <v>85.800000000000011</v>
      </c>
      <c r="AI173" s="83">
        <f t="shared" si="50"/>
        <v>3.3000000000000114</v>
      </c>
      <c r="AJ173" s="83">
        <f t="shared" si="51"/>
        <v>49.5</v>
      </c>
      <c r="AK173" s="83">
        <f t="shared" si="51"/>
        <v>52.800000000000011</v>
      </c>
      <c r="AL173" s="83">
        <f t="shared" si="52"/>
        <v>3.3000000000000114</v>
      </c>
      <c r="AM173" s="80">
        <f t="shared" si="53"/>
        <v>1.5</v>
      </c>
      <c r="AN173" s="80">
        <f t="shared" si="54"/>
        <v>1.6000000000000003</v>
      </c>
      <c r="AO173" s="80">
        <f t="shared" si="55"/>
        <v>0.10000000000000031</v>
      </c>
    </row>
    <row r="174" spans="1:41" x14ac:dyDescent="0.25">
      <c r="A174" s="77">
        <f>IF('Inventory List'!A124="","",'Inventory List'!A124)</f>
        <v>215</v>
      </c>
      <c r="B174" s="77" t="str">
        <f>IF('Inventory List'!B124="","",'Inventory List'!B124)</f>
        <v>Footwear</v>
      </c>
      <c r="C174" s="77" t="str">
        <f>IF('Inventory List'!C124="","",'Inventory List'!C124)</f>
        <v>Shoes</v>
      </c>
      <c r="D174" s="77" t="str">
        <f>IF('Inventory List'!D124="","",'Inventory List'!D124)</f>
        <v>SlipOns</v>
      </c>
      <c r="E174" s="77" t="str">
        <f>IF('Inventory List'!E124="","",'Inventory List'!E124)</f>
        <v>Boys</v>
      </c>
      <c r="F174" s="77" t="str">
        <f>IF('Inventory List'!F124="","",'Inventory List'!F124)</f>
        <v>L</v>
      </c>
      <c r="G174" s="77" t="str">
        <f>IF('Inventory List'!G124="","",'Inventory List'!G124)</f>
        <v>Red</v>
      </c>
      <c r="H174" s="78">
        <f>IF('Inventory List'!J124="","",'Inventory List'!J124)</f>
        <v>5.5</v>
      </c>
      <c r="I174" s="79">
        <f>IF('Inventory List'!K124="","",'Inventory List'!K124)</f>
        <v>1.5</v>
      </c>
      <c r="J174" s="78">
        <f>IF('Inventory List'!M124="","",'Inventory List'!M124)</f>
        <v>13.75</v>
      </c>
      <c r="K174" s="78">
        <f t="shared" si="31"/>
        <v>8.25</v>
      </c>
      <c r="L174" s="80">
        <f t="shared" si="32"/>
        <v>1.5</v>
      </c>
      <c r="N174" s="81" t="str">
        <f t="shared" si="33"/>
        <v/>
      </c>
      <c r="O174" s="167">
        <f t="shared" si="38"/>
        <v>5.5</v>
      </c>
      <c r="P174" s="168">
        <f t="shared" si="39"/>
        <v>1.6</v>
      </c>
      <c r="Q174" s="78">
        <f t="shared" si="40"/>
        <v>14.3</v>
      </c>
      <c r="T174" s="80" t="str">
        <f t="shared" si="41"/>
        <v/>
      </c>
      <c r="V174" s="78">
        <f t="shared" si="42"/>
        <v>0</v>
      </c>
      <c r="W174" s="78">
        <f t="shared" si="43"/>
        <v>0.55000000000000071</v>
      </c>
      <c r="X174" s="80">
        <f t="shared" si="44"/>
        <v>0.10000000000000009</v>
      </c>
      <c r="Y174" s="78">
        <f t="shared" si="45"/>
        <v>5.5</v>
      </c>
      <c r="Z174" s="78">
        <f t="shared" si="46"/>
        <v>14.3</v>
      </c>
      <c r="AA174" s="78">
        <f t="shared" si="47"/>
        <v>8.8000000000000007</v>
      </c>
      <c r="AB174" s="80">
        <f t="shared" si="48"/>
        <v>1.6</v>
      </c>
      <c r="AC174" s="115">
        <v>6</v>
      </c>
      <c r="AD174" s="83">
        <f t="shared" si="56"/>
        <v>33</v>
      </c>
      <c r="AE174" s="83">
        <f t="shared" si="57"/>
        <v>33</v>
      </c>
      <c r="AF174" s="83">
        <f t="shared" si="49"/>
        <v>0</v>
      </c>
      <c r="AG174" s="83">
        <f t="shared" si="58"/>
        <v>82.5</v>
      </c>
      <c r="AH174" s="83">
        <f t="shared" si="59"/>
        <v>85.800000000000011</v>
      </c>
      <c r="AI174" s="83">
        <f t="shared" si="50"/>
        <v>3.3000000000000114</v>
      </c>
      <c r="AJ174" s="83">
        <f t="shared" si="51"/>
        <v>49.5</v>
      </c>
      <c r="AK174" s="83">
        <f t="shared" si="51"/>
        <v>52.800000000000011</v>
      </c>
      <c r="AL174" s="83">
        <f t="shared" si="52"/>
        <v>3.3000000000000114</v>
      </c>
      <c r="AM174" s="80">
        <f t="shared" si="53"/>
        <v>1.5</v>
      </c>
      <c r="AN174" s="80">
        <f t="shared" si="54"/>
        <v>1.6000000000000003</v>
      </c>
      <c r="AO174" s="80">
        <f t="shared" si="55"/>
        <v>0.10000000000000031</v>
      </c>
    </row>
    <row r="175" spans="1:41" x14ac:dyDescent="0.25">
      <c r="A175" s="77">
        <f>IF('Inventory List'!A125="","",'Inventory List'!A125)</f>
        <v>216</v>
      </c>
      <c r="B175" s="77" t="str">
        <f>IF('Inventory List'!B125="","",'Inventory List'!B125)</f>
        <v>Footwear</v>
      </c>
      <c r="C175" s="77" t="str">
        <f>IF('Inventory List'!C125="","",'Inventory List'!C125)</f>
        <v>Shoes</v>
      </c>
      <c r="D175" s="77" t="str">
        <f>IF('Inventory List'!D125="","",'Inventory List'!D125)</f>
        <v>SlipOns</v>
      </c>
      <c r="E175" s="77" t="str">
        <f>IF('Inventory List'!E125="","",'Inventory List'!E125)</f>
        <v>Boys</v>
      </c>
      <c r="F175" s="77" t="str">
        <f>IF('Inventory List'!F125="","",'Inventory List'!F125)</f>
        <v>L</v>
      </c>
      <c r="G175" s="77" t="str">
        <f>IF('Inventory List'!G125="","",'Inventory List'!G125)</f>
        <v>White</v>
      </c>
      <c r="H175" s="78">
        <f>IF('Inventory List'!J125="","",'Inventory List'!J125)</f>
        <v>5.5</v>
      </c>
      <c r="I175" s="79">
        <f>IF('Inventory List'!K125="","",'Inventory List'!K125)</f>
        <v>1.5</v>
      </c>
      <c r="J175" s="78">
        <f>IF('Inventory List'!M125="","",'Inventory List'!M125)</f>
        <v>13.75</v>
      </c>
      <c r="K175" s="78">
        <f t="shared" si="31"/>
        <v>8.25</v>
      </c>
      <c r="L175" s="80">
        <f t="shared" si="32"/>
        <v>1.5</v>
      </c>
      <c r="N175" s="81" t="str">
        <f t="shared" si="33"/>
        <v/>
      </c>
      <c r="O175" s="167">
        <f t="shared" si="38"/>
        <v>5.5</v>
      </c>
      <c r="P175" s="168">
        <f t="shared" si="39"/>
        <v>1.6</v>
      </c>
      <c r="Q175" s="78">
        <f t="shared" si="40"/>
        <v>14.3</v>
      </c>
      <c r="T175" s="80" t="str">
        <f t="shared" si="41"/>
        <v/>
      </c>
      <c r="V175" s="78">
        <f t="shared" si="42"/>
        <v>0</v>
      </c>
      <c r="W175" s="78">
        <f t="shared" si="43"/>
        <v>0.55000000000000071</v>
      </c>
      <c r="X175" s="80">
        <f t="shared" si="44"/>
        <v>0.10000000000000009</v>
      </c>
      <c r="Y175" s="78">
        <f t="shared" si="45"/>
        <v>5.5</v>
      </c>
      <c r="Z175" s="78">
        <f t="shared" si="46"/>
        <v>14.3</v>
      </c>
      <c r="AA175" s="78">
        <f t="shared" si="47"/>
        <v>8.8000000000000007</v>
      </c>
      <c r="AB175" s="80">
        <f t="shared" si="48"/>
        <v>1.6</v>
      </c>
      <c r="AC175" s="115">
        <v>6</v>
      </c>
      <c r="AD175" s="83">
        <f t="shared" si="56"/>
        <v>33</v>
      </c>
      <c r="AE175" s="83">
        <f t="shared" si="57"/>
        <v>33</v>
      </c>
      <c r="AF175" s="83">
        <f t="shared" si="49"/>
        <v>0</v>
      </c>
      <c r="AG175" s="83">
        <f t="shared" si="58"/>
        <v>82.5</v>
      </c>
      <c r="AH175" s="83">
        <f t="shared" si="59"/>
        <v>85.800000000000011</v>
      </c>
      <c r="AI175" s="83">
        <f t="shared" si="50"/>
        <v>3.3000000000000114</v>
      </c>
      <c r="AJ175" s="83">
        <f t="shared" si="51"/>
        <v>49.5</v>
      </c>
      <c r="AK175" s="83">
        <f t="shared" si="51"/>
        <v>52.800000000000011</v>
      </c>
      <c r="AL175" s="83">
        <f t="shared" si="52"/>
        <v>3.3000000000000114</v>
      </c>
      <c r="AM175" s="80">
        <f t="shared" si="53"/>
        <v>1.5</v>
      </c>
      <c r="AN175" s="80">
        <f t="shared" si="54"/>
        <v>1.6000000000000003</v>
      </c>
      <c r="AO175" s="80">
        <f t="shared" si="55"/>
        <v>0.10000000000000031</v>
      </c>
    </row>
    <row r="176" spans="1:41" x14ac:dyDescent="0.25">
      <c r="A176" s="77">
        <f>IF('Inventory List'!A126="","",'Inventory List'!A126)</f>
        <v>217</v>
      </c>
      <c r="B176" s="77" t="str">
        <f>IF('Inventory List'!B126="","",'Inventory List'!B126)</f>
        <v>Footwear</v>
      </c>
      <c r="C176" s="77" t="str">
        <f>IF('Inventory List'!C126="","",'Inventory List'!C126)</f>
        <v>Shoes</v>
      </c>
      <c r="D176" s="77" t="str">
        <f>IF('Inventory List'!D126="","",'Inventory List'!D126)</f>
        <v>SlipOns</v>
      </c>
      <c r="E176" s="77" t="str">
        <f>IF('Inventory List'!E126="","",'Inventory List'!E126)</f>
        <v>Girls</v>
      </c>
      <c r="F176" s="77" t="str">
        <f>IF('Inventory List'!F126="","",'Inventory List'!F126)</f>
        <v>S</v>
      </c>
      <c r="G176" s="77" t="str">
        <f>IF('Inventory List'!G126="","",'Inventory List'!G126)</f>
        <v>Black</v>
      </c>
      <c r="H176" s="78">
        <f>IF('Inventory List'!J126="","",'Inventory List'!J126)</f>
        <v>4.5</v>
      </c>
      <c r="I176" s="79">
        <f>IF('Inventory List'!K126="","",'Inventory List'!K126)</f>
        <v>1.5</v>
      </c>
      <c r="J176" s="78">
        <f>IF('Inventory List'!M126="","",'Inventory List'!M126)</f>
        <v>11.25</v>
      </c>
      <c r="K176" s="78">
        <f t="shared" si="31"/>
        <v>6.75</v>
      </c>
      <c r="L176" s="80">
        <f t="shared" si="32"/>
        <v>1.5</v>
      </c>
      <c r="N176" s="81" t="str">
        <f t="shared" si="33"/>
        <v/>
      </c>
      <c r="O176" s="167">
        <f t="shared" si="38"/>
        <v>4.5</v>
      </c>
      <c r="P176" s="168">
        <f t="shared" si="39"/>
        <v>1.6</v>
      </c>
      <c r="Q176" s="78">
        <f t="shared" si="40"/>
        <v>11.700000000000001</v>
      </c>
      <c r="T176" s="80" t="str">
        <f t="shared" si="41"/>
        <v/>
      </c>
      <c r="V176" s="78">
        <f t="shared" si="42"/>
        <v>0</v>
      </c>
      <c r="W176" s="78">
        <f t="shared" si="43"/>
        <v>0.45000000000000107</v>
      </c>
      <c r="X176" s="80">
        <f t="shared" si="44"/>
        <v>0.10000000000000009</v>
      </c>
      <c r="Y176" s="78">
        <f t="shared" si="45"/>
        <v>4.5</v>
      </c>
      <c r="Z176" s="78">
        <f t="shared" si="46"/>
        <v>11.700000000000001</v>
      </c>
      <c r="AA176" s="78">
        <f t="shared" si="47"/>
        <v>7.2000000000000011</v>
      </c>
      <c r="AB176" s="80">
        <f t="shared" si="48"/>
        <v>1.6000000000000003</v>
      </c>
      <c r="AC176" s="115">
        <v>6</v>
      </c>
      <c r="AD176" s="83">
        <f t="shared" si="56"/>
        <v>27</v>
      </c>
      <c r="AE176" s="83">
        <f t="shared" si="57"/>
        <v>27</v>
      </c>
      <c r="AF176" s="83">
        <f t="shared" si="49"/>
        <v>0</v>
      </c>
      <c r="AG176" s="83">
        <f t="shared" si="58"/>
        <v>67.5</v>
      </c>
      <c r="AH176" s="83">
        <f t="shared" si="59"/>
        <v>70.2</v>
      </c>
      <c r="AI176" s="83">
        <f t="shared" si="50"/>
        <v>2.7000000000000028</v>
      </c>
      <c r="AJ176" s="83">
        <f t="shared" si="51"/>
        <v>40.5</v>
      </c>
      <c r="AK176" s="83">
        <f t="shared" si="51"/>
        <v>43.2</v>
      </c>
      <c r="AL176" s="83">
        <f t="shared" si="52"/>
        <v>2.7000000000000028</v>
      </c>
      <c r="AM176" s="80">
        <f t="shared" si="53"/>
        <v>1.5</v>
      </c>
      <c r="AN176" s="80">
        <f t="shared" si="54"/>
        <v>1.6</v>
      </c>
      <c r="AO176" s="80">
        <f t="shared" si="55"/>
        <v>0.10000000000000009</v>
      </c>
    </row>
    <row r="177" spans="1:41" x14ac:dyDescent="0.25">
      <c r="A177" s="77">
        <f>IF('Inventory List'!A127="","",'Inventory List'!A127)</f>
        <v>218</v>
      </c>
      <c r="B177" s="77" t="str">
        <f>IF('Inventory List'!B127="","",'Inventory List'!B127)</f>
        <v>Footwear</v>
      </c>
      <c r="C177" s="77" t="str">
        <f>IF('Inventory List'!C127="","",'Inventory List'!C127)</f>
        <v>Shoes</v>
      </c>
      <c r="D177" s="77" t="str">
        <f>IF('Inventory List'!D127="","",'Inventory List'!D127)</f>
        <v>SlipOns</v>
      </c>
      <c r="E177" s="77" t="str">
        <f>IF('Inventory List'!E127="","",'Inventory List'!E127)</f>
        <v>Girls</v>
      </c>
      <c r="F177" s="77" t="str">
        <f>IF('Inventory List'!F127="","",'Inventory List'!F127)</f>
        <v>S</v>
      </c>
      <c r="G177" s="77" t="str">
        <f>IF('Inventory List'!G127="","",'Inventory List'!G127)</f>
        <v>Red</v>
      </c>
      <c r="H177" s="78">
        <f>IF('Inventory List'!J127="","",'Inventory List'!J127)</f>
        <v>4.5</v>
      </c>
      <c r="I177" s="79">
        <f>IF('Inventory List'!K127="","",'Inventory List'!K127)</f>
        <v>1.5</v>
      </c>
      <c r="J177" s="78">
        <f>IF('Inventory List'!M127="","",'Inventory List'!M127)</f>
        <v>11.25</v>
      </c>
      <c r="K177" s="78">
        <f t="shared" si="31"/>
        <v>6.75</v>
      </c>
      <c r="L177" s="80">
        <f t="shared" si="32"/>
        <v>1.5</v>
      </c>
      <c r="N177" s="81" t="str">
        <f t="shared" si="33"/>
        <v/>
      </c>
      <c r="O177" s="167">
        <f t="shared" si="38"/>
        <v>4.5</v>
      </c>
      <c r="P177" s="168">
        <f t="shared" si="39"/>
        <v>1.6</v>
      </c>
      <c r="Q177" s="78">
        <f t="shared" si="40"/>
        <v>11.700000000000001</v>
      </c>
      <c r="T177" s="80" t="str">
        <f t="shared" si="41"/>
        <v/>
      </c>
      <c r="V177" s="78">
        <f t="shared" si="42"/>
        <v>0</v>
      </c>
      <c r="W177" s="78">
        <f t="shared" si="43"/>
        <v>0.45000000000000107</v>
      </c>
      <c r="X177" s="80">
        <f t="shared" si="44"/>
        <v>0.10000000000000009</v>
      </c>
      <c r="Y177" s="78">
        <f t="shared" si="45"/>
        <v>4.5</v>
      </c>
      <c r="Z177" s="78">
        <f t="shared" si="46"/>
        <v>11.700000000000001</v>
      </c>
      <c r="AA177" s="78">
        <f t="shared" si="47"/>
        <v>7.2000000000000011</v>
      </c>
      <c r="AB177" s="80">
        <f t="shared" si="48"/>
        <v>1.6000000000000003</v>
      </c>
      <c r="AC177" s="115">
        <v>6</v>
      </c>
      <c r="AD177" s="83">
        <f t="shared" si="56"/>
        <v>27</v>
      </c>
      <c r="AE177" s="83">
        <f t="shared" si="57"/>
        <v>27</v>
      </c>
      <c r="AF177" s="83">
        <f t="shared" si="49"/>
        <v>0</v>
      </c>
      <c r="AG177" s="83">
        <f t="shared" si="58"/>
        <v>67.5</v>
      </c>
      <c r="AH177" s="83">
        <f t="shared" si="59"/>
        <v>70.2</v>
      </c>
      <c r="AI177" s="83">
        <f t="shared" si="50"/>
        <v>2.7000000000000028</v>
      </c>
      <c r="AJ177" s="83">
        <f t="shared" si="51"/>
        <v>40.5</v>
      </c>
      <c r="AK177" s="83">
        <f t="shared" si="51"/>
        <v>43.2</v>
      </c>
      <c r="AL177" s="83">
        <f t="shared" si="52"/>
        <v>2.7000000000000028</v>
      </c>
      <c r="AM177" s="80">
        <f t="shared" si="53"/>
        <v>1.5</v>
      </c>
      <c r="AN177" s="80">
        <f t="shared" si="54"/>
        <v>1.6</v>
      </c>
      <c r="AO177" s="80">
        <f t="shared" si="55"/>
        <v>0.10000000000000009</v>
      </c>
    </row>
    <row r="178" spans="1:41" x14ac:dyDescent="0.25">
      <c r="A178" s="77">
        <f>IF('Inventory List'!A128="","",'Inventory List'!A128)</f>
        <v>219</v>
      </c>
      <c r="B178" s="77" t="str">
        <f>IF('Inventory List'!B128="","",'Inventory List'!B128)</f>
        <v>Footwear</v>
      </c>
      <c r="C178" s="77" t="str">
        <f>IF('Inventory List'!C128="","",'Inventory List'!C128)</f>
        <v>Shoes</v>
      </c>
      <c r="D178" s="77" t="str">
        <f>IF('Inventory List'!D128="","",'Inventory List'!D128)</f>
        <v>SlipOns</v>
      </c>
      <c r="E178" s="77" t="str">
        <f>IF('Inventory List'!E128="","",'Inventory List'!E128)</f>
        <v>Girls</v>
      </c>
      <c r="F178" s="77" t="str">
        <f>IF('Inventory List'!F128="","",'Inventory List'!F128)</f>
        <v>S</v>
      </c>
      <c r="G178" s="77" t="str">
        <f>IF('Inventory List'!G128="","",'Inventory List'!G128)</f>
        <v>White</v>
      </c>
      <c r="H178" s="78">
        <f>IF('Inventory List'!J128="","",'Inventory List'!J128)</f>
        <v>4.5</v>
      </c>
      <c r="I178" s="79">
        <f>IF('Inventory List'!K128="","",'Inventory List'!K128)</f>
        <v>1.5</v>
      </c>
      <c r="J178" s="78">
        <f>IF('Inventory List'!M128="","",'Inventory List'!M128)</f>
        <v>11.25</v>
      </c>
      <c r="K178" s="78">
        <f t="shared" si="31"/>
        <v>6.75</v>
      </c>
      <c r="L178" s="80">
        <f t="shared" si="32"/>
        <v>1.5</v>
      </c>
      <c r="N178" s="81" t="str">
        <f t="shared" si="33"/>
        <v/>
      </c>
      <c r="O178" s="167">
        <f t="shared" si="38"/>
        <v>4.5</v>
      </c>
      <c r="P178" s="168">
        <f t="shared" si="39"/>
        <v>1.6</v>
      </c>
      <c r="Q178" s="78">
        <f t="shared" si="40"/>
        <v>11.700000000000001</v>
      </c>
      <c r="T178" s="80" t="str">
        <f t="shared" si="41"/>
        <v/>
      </c>
      <c r="V178" s="78">
        <f t="shared" si="42"/>
        <v>0</v>
      </c>
      <c r="W178" s="78">
        <f t="shared" si="43"/>
        <v>0.45000000000000107</v>
      </c>
      <c r="X178" s="80">
        <f t="shared" si="44"/>
        <v>0.10000000000000009</v>
      </c>
      <c r="Y178" s="78">
        <f t="shared" si="45"/>
        <v>4.5</v>
      </c>
      <c r="Z178" s="78">
        <f t="shared" si="46"/>
        <v>11.700000000000001</v>
      </c>
      <c r="AA178" s="78">
        <f t="shared" si="47"/>
        <v>7.2000000000000011</v>
      </c>
      <c r="AB178" s="80">
        <f t="shared" si="48"/>
        <v>1.6000000000000003</v>
      </c>
      <c r="AC178" s="115">
        <v>6</v>
      </c>
      <c r="AD178" s="83">
        <f t="shared" si="56"/>
        <v>27</v>
      </c>
      <c r="AE178" s="83">
        <f t="shared" si="57"/>
        <v>27</v>
      </c>
      <c r="AF178" s="83">
        <f t="shared" si="49"/>
        <v>0</v>
      </c>
      <c r="AG178" s="83">
        <f t="shared" si="58"/>
        <v>67.5</v>
      </c>
      <c r="AH178" s="83">
        <f t="shared" si="59"/>
        <v>70.2</v>
      </c>
      <c r="AI178" s="83">
        <f t="shared" si="50"/>
        <v>2.7000000000000028</v>
      </c>
      <c r="AJ178" s="83">
        <f t="shared" si="51"/>
        <v>40.5</v>
      </c>
      <c r="AK178" s="83">
        <f t="shared" si="51"/>
        <v>43.2</v>
      </c>
      <c r="AL178" s="83">
        <f t="shared" si="52"/>
        <v>2.7000000000000028</v>
      </c>
      <c r="AM178" s="80">
        <f t="shared" si="53"/>
        <v>1.5</v>
      </c>
      <c r="AN178" s="80">
        <f t="shared" si="54"/>
        <v>1.6</v>
      </c>
      <c r="AO178" s="80">
        <f t="shared" si="55"/>
        <v>0.10000000000000009</v>
      </c>
    </row>
    <row r="179" spans="1:41" x14ac:dyDescent="0.25">
      <c r="A179" s="77">
        <f>IF('Inventory List'!A129="","",'Inventory List'!A129)</f>
        <v>220</v>
      </c>
      <c r="B179" s="77" t="str">
        <f>IF('Inventory List'!B129="","",'Inventory List'!B129)</f>
        <v>Footwear</v>
      </c>
      <c r="C179" s="77" t="str">
        <f>IF('Inventory List'!C129="","",'Inventory List'!C129)</f>
        <v>Shoes</v>
      </c>
      <c r="D179" s="77" t="str">
        <f>IF('Inventory List'!D129="","",'Inventory List'!D129)</f>
        <v>SlipOns</v>
      </c>
      <c r="E179" s="77" t="str">
        <f>IF('Inventory List'!E129="","",'Inventory List'!E129)</f>
        <v>Girls</v>
      </c>
      <c r="F179" s="77" t="str">
        <f>IF('Inventory List'!F129="","",'Inventory List'!F129)</f>
        <v>M</v>
      </c>
      <c r="G179" s="77" t="str">
        <f>IF('Inventory List'!G129="","",'Inventory List'!G129)</f>
        <v>Black</v>
      </c>
      <c r="H179" s="78">
        <f>IF('Inventory List'!J129="","",'Inventory List'!J129)</f>
        <v>2.5</v>
      </c>
      <c r="I179" s="79">
        <f>IF('Inventory List'!K129="","",'Inventory List'!K129)</f>
        <v>1.5</v>
      </c>
      <c r="J179" s="78">
        <f>IF('Inventory List'!M129="","",'Inventory List'!M129)</f>
        <v>6.25</v>
      </c>
      <c r="K179" s="78">
        <f t="shared" si="31"/>
        <v>3.75</v>
      </c>
      <c r="L179" s="80">
        <f t="shared" si="32"/>
        <v>1.5</v>
      </c>
      <c r="N179" s="81" t="str">
        <f t="shared" si="33"/>
        <v/>
      </c>
      <c r="O179" s="167">
        <f t="shared" si="38"/>
        <v>2.5</v>
      </c>
      <c r="P179" s="168">
        <f t="shared" si="39"/>
        <v>1.6</v>
      </c>
      <c r="Q179" s="78">
        <f t="shared" si="40"/>
        <v>6.5</v>
      </c>
      <c r="T179" s="80" t="str">
        <f t="shared" si="41"/>
        <v/>
      </c>
      <c r="V179" s="78">
        <f t="shared" si="42"/>
        <v>0</v>
      </c>
      <c r="W179" s="78">
        <f t="shared" si="43"/>
        <v>0.25</v>
      </c>
      <c r="X179" s="80">
        <f t="shared" si="44"/>
        <v>0.10000000000000009</v>
      </c>
      <c r="Y179" s="78">
        <f t="shared" si="45"/>
        <v>2.5</v>
      </c>
      <c r="Z179" s="78">
        <f t="shared" si="46"/>
        <v>6.5</v>
      </c>
      <c r="AA179" s="78">
        <f t="shared" si="47"/>
        <v>4</v>
      </c>
      <c r="AB179" s="80">
        <f t="shared" si="48"/>
        <v>1.6</v>
      </c>
      <c r="AC179" s="115">
        <v>6</v>
      </c>
      <c r="AD179" s="83">
        <f t="shared" si="56"/>
        <v>15</v>
      </c>
      <c r="AE179" s="83">
        <f t="shared" si="57"/>
        <v>15</v>
      </c>
      <c r="AF179" s="83">
        <f t="shared" si="49"/>
        <v>0</v>
      </c>
      <c r="AG179" s="83">
        <f t="shared" si="58"/>
        <v>37.5</v>
      </c>
      <c r="AH179" s="83">
        <f t="shared" si="59"/>
        <v>39</v>
      </c>
      <c r="AI179" s="83">
        <f t="shared" si="50"/>
        <v>1.5</v>
      </c>
      <c r="AJ179" s="83">
        <f t="shared" si="51"/>
        <v>22.5</v>
      </c>
      <c r="AK179" s="83">
        <f t="shared" si="51"/>
        <v>24</v>
      </c>
      <c r="AL179" s="83">
        <f t="shared" si="52"/>
        <v>1.5</v>
      </c>
      <c r="AM179" s="80">
        <f t="shared" si="53"/>
        <v>1.5</v>
      </c>
      <c r="AN179" s="80">
        <f t="shared" si="54"/>
        <v>1.6</v>
      </c>
      <c r="AO179" s="80">
        <f t="shared" si="55"/>
        <v>0.10000000000000009</v>
      </c>
    </row>
    <row r="180" spans="1:41" x14ac:dyDescent="0.25">
      <c r="A180" s="77">
        <f>IF('Inventory List'!A130="","",'Inventory List'!A130)</f>
        <v>221</v>
      </c>
      <c r="B180" s="77" t="str">
        <f>IF('Inventory List'!B130="","",'Inventory List'!B130)</f>
        <v>Footwear</v>
      </c>
      <c r="C180" s="77" t="str">
        <f>IF('Inventory List'!C130="","",'Inventory List'!C130)</f>
        <v>Shoes</v>
      </c>
      <c r="D180" s="77" t="str">
        <f>IF('Inventory List'!D130="","",'Inventory List'!D130)</f>
        <v>SlipOns</v>
      </c>
      <c r="E180" s="77" t="str">
        <f>IF('Inventory List'!E130="","",'Inventory List'!E130)</f>
        <v>Girls</v>
      </c>
      <c r="F180" s="77" t="str">
        <f>IF('Inventory List'!F130="","",'Inventory List'!F130)</f>
        <v>M</v>
      </c>
      <c r="G180" s="77" t="str">
        <f>IF('Inventory List'!G130="","",'Inventory List'!G130)</f>
        <v>Red</v>
      </c>
      <c r="H180" s="78">
        <f>IF('Inventory List'!J130="","",'Inventory List'!J130)</f>
        <v>2.5</v>
      </c>
      <c r="I180" s="79">
        <f>IF('Inventory List'!K130="","",'Inventory List'!K130)</f>
        <v>1.5</v>
      </c>
      <c r="J180" s="78">
        <f>IF('Inventory List'!M130="","",'Inventory List'!M130)</f>
        <v>6.25</v>
      </c>
      <c r="K180" s="78">
        <f t="shared" si="31"/>
        <v>3.75</v>
      </c>
      <c r="L180" s="80">
        <f t="shared" si="32"/>
        <v>1.5</v>
      </c>
      <c r="N180" s="81" t="str">
        <f t="shared" si="33"/>
        <v/>
      </c>
      <c r="O180" s="167">
        <f t="shared" si="38"/>
        <v>2.5</v>
      </c>
      <c r="P180" s="168">
        <f t="shared" si="39"/>
        <v>1.6</v>
      </c>
      <c r="Q180" s="78">
        <f t="shared" si="40"/>
        <v>6.5</v>
      </c>
      <c r="T180" s="80" t="str">
        <f t="shared" si="41"/>
        <v/>
      </c>
      <c r="V180" s="78">
        <f t="shared" si="42"/>
        <v>0</v>
      </c>
      <c r="W180" s="78">
        <f t="shared" si="43"/>
        <v>0.25</v>
      </c>
      <c r="X180" s="80">
        <f t="shared" si="44"/>
        <v>0.10000000000000009</v>
      </c>
      <c r="Y180" s="78">
        <f t="shared" si="45"/>
        <v>2.5</v>
      </c>
      <c r="Z180" s="78">
        <f t="shared" si="46"/>
        <v>6.5</v>
      </c>
      <c r="AA180" s="78">
        <f t="shared" si="47"/>
        <v>4</v>
      </c>
      <c r="AB180" s="80">
        <f t="shared" si="48"/>
        <v>1.6</v>
      </c>
      <c r="AC180" s="115">
        <v>6</v>
      </c>
      <c r="AD180" s="83">
        <f t="shared" si="56"/>
        <v>15</v>
      </c>
      <c r="AE180" s="83">
        <f t="shared" si="57"/>
        <v>15</v>
      </c>
      <c r="AF180" s="83">
        <f t="shared" si="49"/>
        <v>0</v>
      </c>
      <c r="AG180" s="83">
        <f t="shared" si="58"/>
        <v>37.5</v>
      </c>
      <c r="AH180" s="83">
        <f t="shared" si="59"/>
        <v>39</v>
      </c>
      <c r="AI180" s="83">
        <f t="shared" si="50"/>
        <v>1.5</v>
      </c>
      <c r="AJ180" s="83">
        <f t="shared" si="51"/>
        <v>22.5</v>
      </c>
      <c r="AK180" s="83">
        <f t="shared" si="51"/>
        <v>24</v>
      </c>
      <c r="AL180" s="83">
        <f t="shared" si="52"/>
        <v>1.5</v>
      </c>
      <c r="AM180" s="80">
        <f t="shared" si="53"/>
        <v>1.5</v>
      </c>
      <c r="AN180" s="80">
        <f t="shared" si="54"/>
        <v>1.6</v>
      </c>
      <c r="AO180" s="80">
        <f t="shared" si="55"/>
        <v>0.10000000000000009</v>
      </c>
    </row>
    <row r="181" spans="1:41" x14ac:dyDescent="0.25">
      <c r="A181" s="77">
        <f>IF('Inventory List'!A131="","",'Inventory List'!A131)</f>
        <v>222</v>
      </c>
      <c r="B181" s="77" t="str">
        <f>IF('Inventory List'!B131="","",'Inventory List'!B131)</f>
        <v>Footwear</v>
      </c>
      <c r="C181" s="77" t="str">
        <f>IF('Inventory List'!C131="","",'Inventory List'!C131)</f>
        <v>Shoes</v>
      </c>
      <c r="D181" s="77" t="str">
        <f>IF('Inventory List'!D131="","",'Inventory List'!D131)</f>
        <v>SlipOns</v>
      </c>
      <c r="E181" s="77" t="str">
        <f>IF('Inventory List'!E131="","",'Inventory List'!E131)</f>
        <v>Girls</v>
      </c>
      <c r="F181" s="77" t="str">
        <f>IF('Inventory List'!F131="","",'Inventory List'!F131)</f>
        <v>M</v>
      </c>
      <c r="G181" s="77" t="str">
        <f>IF('Inventory List'!G131="","",'Inventory List'!G131)</f>
        <v>White</v>
      </c>
      <c r="H181" s="78">
        <f>IF('Inventory List'!J131="","",'Inventory List'!J131)</f>
        <v>2.5</v>
      </c>
      <c r="I181" s="79">
        <f>IF('Inventory List'!K131="","",'Inventory List'!K131)</f>
        <v>1.5</v>
      </c>
      <c r="J181" s="78">
        <f>IF('Inventory List'!M131="","",'Inventory List'!M131)</f>
        <v>6.25</v>
      </c>
      <c r="K181" s="78">
        <f t="shared" si="31"/>
        <v>3.75</v>
      </c>
      <c r="L181" s="80">
        <f t="shared" si="32"/>
        <v>1.5</v>
      </c>
      <c r="N181" s="81" t="str">
        <f t="shared" si="33"/>
        <v/>
      </c>
      <c r="O181" s="167">
        <f t="shared" si="38"/>
        <v>2.5</v>
      </c>
      <c r="P181" s="168">
        <f t="shared" si="39"/>
        <v>1.6</v>
      </c>
      <c r="Q181" s="78">
        <f t="shared" si="40"/>
        <v>6.5</v>
      </c>
      <c r="T181" s="80" t="str">
        <f t="shared" si="41"/>
        <v/>
      </c>
      <c r="V181" s="78">
        <f t="shared" si="42"/>
        <v>0</v>
      </c>
      <c r="W181" s="78">
        <f t="shared" si="43"/>
        <v>0.25</v>
      </c>
      <c r="X181" s="80">
        <f t="shared" si="44"/>
        <v>0.10000000000000009</v>
      </c>
      <c r="Y181" s="78">
        <f t="shared" si="45"/>
        <v>2.5</v>
      </c>
      <c r="Z181" s="78">
        <f t="shared" si="46"/>
        <v>6.5</v>
      </c>
      <c r="AA181" s="78">
        <f t="shared" si="47"/>
        <v>4</v>
      </c>
      <c r="AB181" s="80">
        <f t="shared" si="48"/>
        <v>1.6</v>
      </c>
      <c r="AC181" s="115">
        <v>6</v>
      </c>
      <c r="AD181" s="83">
        <f t="shared" si="56"/>
        <v>15</v>
      </c>
      <c r="AE181" s="83">
        <f t="shared" si="57"/>
        <v>15</v>
      </c>
      <c r="AF181" s="83">
        <f t="shared" si="49"/>
        <v>0</v>
      </c>
      <c r="AG181" s="83">
        <f t="shared" si="58"/>
        <v>37.5</v>
      </c>
      <c r="AH181" s="83">
        <f t="shared" si="59"/>
        <v>39</v>
      </c>
      <c r="AI181" s="83">
        <f t="shared" si="50"/>
        <v>1.5</v>
      </c>
      <c r="AJ181" s="83">
        <f t="shared" si="51"/>
        <v>22.5</v>
      </c>
      <c r="AK181" s="83">
        <f t="shared" si="51"/>
        <v>24</v>
      </c>
      <c r="AL181" s="83">
        <f t="shared" si="52"/>
        <v>1.5</v>
      </c>
      <c r="AM181" s="80">
        <f t="shared" si="53"/>
        <v>1.5</v>
      </c>
      <c r="AN181" s="80">
        <f t="shared" si="54"/>
        <v>1.6</v>
      </c>
      <c r="AO181" s="80">
        <f t="shared" si="55"/>
        <v>0.10000000000000009</v>
      </c>
    </row>
    <row r="182" spans="1:41" x14ac:dyDescent="0.25">
      <c r="A182" s="77">
        <f>IF('Inventory List'!A132="","",'Inventory List'!A132)</f>
        <v>223</v>
      </c>
      <c r="B182" s="77" t="str">
        <f>IF('Inventory List'!B132="","",'Inventory List'!B132)</f>
        <v>Footwear</v>
      </c>
      <c r="C182" s="77" t="str">
        <f>IF('Inventory List'!C132="","",'Inventory List'!C132)</f>
        <v>Shoes</v>
      </c>
      <c r="D182" s="77" t="str">
        <f>IF('Inventory List'!D132="","",'Inventory List'!D132)</f>
        <v>SlipOns</v>
      </c>
      <c r="E182" s="77" t="str">
        <f>IF('Inventory List'!E132="","",'Inventory List'!E132)</f>
        <v>Girls</v>
      </c>
      <c r="F182" s="77" t="str">
        <f>IF('Inventory List'!F132="","",'Inventory List'!F132)</f>
        <v>L</v>
      </c>
      <c r="G182" s="77" t="str">
        <f>IF('Inventory List'!G132="","",'Inventory List'!G132)</f>
        <v>Black</v>
      </c>
      <c r="H182" s="78">
        <f>IF('Inventory List'!J132="","",'Inventory List'!J132)</f>
        <v>5.5</v>
      </c>
      <c r="I182" s="79">
        <f>IF('Inventory List'!K132="","",'Inventory List'!K132)</f>
        <v>1.5</v>
      </c>
      <c r="J182" s="78">
        <f>IF('Inventory List'!M132="","",'Inventory List'!M132)</f>
        <v>13.75</v>
      </c>
      <c r="K182" s="78">
        <f t="shared" si="31"/>
        <v>8.25</v>
      </c>
      <c r="L182" s="80">
        <f t="shared" si="32"/>
        <v>1.5</v>
      </c>
      <c r="N182" s="81" t="str">
        <f t="shared" si="33"/>
        <v/>
      </c>
      <c r="O182" s="167">
        <f t="shared" si="38"/>
        <v>5.5</v>
      </c>
      <c r="P182" s="168">
        <f t="shared" si="39"/>
        <v>1.6</v>
      </c>
      <c r="Q182" s="78">
        <f t="shared" si="40"/>
        <v>14.3</v>
      </c>
      <c r="T182" s="80" t="str">
        <f t="shared" si="41"/>
        <v/>
      </c>
      <c r="V182" s="78">
        <f t="shared" si="42"/>
        <v>0</v>
      </c>
      <c r="W182" s="78">
        <f t="shared" si="43"/>
        <v>0.55000000000000071</v>
      </c>
      <c r="X182" s="80">
        <f t="shared" si="44"/>
        <v>0.10000000000000009</v>
      </c>
      <c r="Y182" s="78">
        <f t="shared" si="45"/>
        <v>5.5</v>
      </c>
      <c r="Z182" s="78">
        <f t="shared" si="46"/>
        <v>14.3</v>
      </c>
      <c r="AA182" s="78">
        <f t="shared" si="47"/>
        <v>8.8000000000000007</v>
      </c>
      <c r="AB182" s="80">
        <f t="shared" si="48"/>
        <v>1.6</v>
      </c>
      <c r="AC182" s="115">
        <v>6</v>
      </c>
      <c r="AD182" s="83">
        <f t="shared" si="56"/>
        <v>33</v>
      </c>
      <c r="AE182" s="83">
        <f t="shared" si="57"/>
        <v>33</v>
      </c>
      <c r="AF182" s="83">
        <f t="shared" si="49"/>
        <v>0</v>
      </c>
      <c r="AG182" s="83">
        <f t="shared" si="58"/>
        <v>82.5</v>
      </c>
      <c r="AH182" s="83">
        <f t="shared" si="59"/>
        <v>85.800000000000011</v>
      </c>
      <c r="AI182" s="83">
        <f t="shared" si="50"/>
        <v>3.3000000000000114</v>
      </c>
      <c r="AJ182" s="83">
        <f t="shared" si="51"/>
        <v>49.5</v>
      </c>
      <c r="AK182" s="83">
        <f t="shared" si="51"/>
        <v>52.800000000000011</v>
      </c>
      <c r="AL182" s="83">
        <f t="shared" si="52"/>
        <v>3.3000000000000114</v>
      </c>
      <c r="AM182" s="80">
        <f t="shared" si="53"/>
        <v>1.5</v>
      </c>
      <c r="AN182" s="80">
        <f t="shared" si="54"/>
        <v>1.6000000000000003</v>
      </c>
      <c r="AO182" s="80">
        <f t="shared" si="55"/>
        <v>0.10000000000000031</v>
      </c>
    </row>
    <row r="183" spans="1:41" x14ac:dyDescent="0.25">
      <c r="A183" s="77">
        <f>IF('Inventory List'!A133="","",'Inventory List'!A133)</f>
        <v>224</v>
      </c>
      <c r="B183" s="77" t="str">
        <f>IF('Inventory List'!B133="","",'Inventory List'!B133)</f>
        <v>Footwear</v>
      </c>
      <c r="C183" s="77" t="str">
        <f>IF('Inventory List'!C133="","",'Inventory List'!C133)</f>
        <v>Shoes</v>
      </c>
      <c r="D183" s="77" t="str">
        <f>IF('Inventory List'!D133="","",'Inventory List'!D133)</f>
        <v>SlipOns</v>
      </c>
      <c r="E183" s="77" t="str">
        <f>IF('Inventory List'!E133="","",'Inventory List'!E133)</f>
        <v>Girls</v>
      </c>
      <c r="F183" s="77" t="str">
        <f>IF('Inventory List'!F133="","",'Inventory List'!F133)</f>
        <v>L</v>
      </c>
      <c r="G183" s="77" t="str">
        <f>IF('Inventory List'!G133="","",'Inventory List'!G133)</f>
        <v>Red</v>
      </c>
      <c r="H183" s="78">
        <f>IF('Inventory List'!J133="","",'Inventory List'!J133)</f>
        <v>5.5</v>
      </c>
      <c r="I183" s="79">
        <f>IF('Inventory List'!K133="","",'Inventory List'!K133)</f>
        <v>1.5</v>
      </c>
      <c r="J183" s="78">
        <f>IF('Inventory List'!M133="","",'Inventory List'!M133)</f>
        <v>13.75</v>
      </c>
      <c r="K183" s="78">
        <f t="shared" si="31"/>
        <v>8.25</v>
      </c>
      <c r="L183" s="80">
        <f t="shared" si="32"/>
        <v>1.5</v>
      </c>
      <c r="N183" s="81" t="str">
        <f t="shared" si="33"/>
        <v/>
      </c>
      <c r="O183" s="167">
        <f t="shared" si="38"/>
        <v>5.5</v>
      </c>
      <c r="P183" s="168">
        <f t="shared" si="39"/>
        <v>1.6</v>
      </c>
      <c r="Q183" s="78">
        <f t="shared" si="40"/>
        <v>14.3</v>
      </c>
      <c r="T183" s="80" t="str">
        <f t="shared" si="41"/>
        <v/>
      </c>
      <c r="V183" s="78">
        <f t="shared" si="42"/>
        <v>0</v>
      </c>
      <c r="W183" s="78">
        <f t="shared" si="43"/>
        <v>0.55000000000000071</v>
      </c>
      <c r="X183" s="80">
        <f t="shared" si="44"/>
        <v>0.10000000000000009</v>
      </c>
      <c r="Y183" s="78">
        <f t="shared" si="45"/>
        <v>5.5</v>
      </c>
      <c r="Z183" s="78">
        <f t="shared" si="46"/>
        <v>14.3</v>
      </c>
      <c r="AA183" s="78">
        <f t="shared" si="47"/>
        <v>8.8000000000000007</v>
      </c>
      <c r="AB183" s="80">
        <f t="shared" si="48"/>
        <v>1.6</v>
      </c>
      <c r="AC183" s="115">
        <v>6</v>
      </c>
      <c r="AD183" s="83">
        <f t="shared" si="56"/>
        <v>33</v>
      </c>
      <c r="AE183" s="83">
        <f t="shared" si="57"/>
        <v>33</v>
      </c>
      <c r="AF183" s="83">
        <f t="shared" si="49"/>
        <v>0</v>
      </c>
      <c r="AG183" s="83">
        <f t="shared" si="58"/>
        <v>82.5</v>
      </c>
      <c r="AH183" s="83">
        <f t="shared" si="59"/>
        <v>85.800000000000011</v>
      </c>
      <c r="AI183" s="83">
        <f t="shared" si="50"/>
        <v>3.3000000000000114</v>
      </c>
      <c r="AJ183" s="83">
        <f t="shared" si="51"/>
        <v>49.5</v>
      </c>
      <c r="AK183" s="83">
        <f t="shared" si="51"/>
        <v>52.800000000000011</v>
      </c>
      <c r="AL183" s="83">
        <f t="shared" si="52"/>
        <v>3.3000000000000114</v>
      </c>
      <c r="AM183" s="80">
        <f t="shared" si="53"/>
        <v>1.5</v>
      </c>
      <c r="AN183" s="80">
        <f t="shared" si="54"/>
        <v>1.6000000000000003</v>
      </c>
      <c r="AO183" s="80">
        <f t="shared" si="55"/>
        <v>0.10000000000000031</v>
      </c>
    </row>
    <row r="184" spans="1:41" x14ac:dyDescent="0.25">
      <c r="A184" s="77">
        <f>IF('Inventory List'!A134="","",'Inventory List'!A134)</f>
        <v>225</v>
      </c>
      <c r="B184" s="77" t="str">
        <f>IF('Inventory List'!B134="","",'Inventory List'!B134)</f>
        <v>Footwear</v>
      </c>
      <c r="C184" s="77" t="str">
        <f>IF('Inventory List'!C134="","",'Inventory List'!C134)</f>
        <v>Shoes</v>
      </c>
      <c r="D184" s="77" t="str">
        <f>IF('Inventory List'!D134="","",'Inventory List'!D134)</f>
        <v>SlipOns</v>
      </c>
      <c r="E184" s="77" t="str">
        <f>IF('Inventory List'!E134="","",'Inventory List'!E134)</f>
        <v>Girls</v>
      </c>
      <c r="F184" s="77" t="str">
        <f>IF('Inventory List'!F134="","",'Inventory List'!F134)</f>
        <v>L</v>
      </c>
      <c r="G184" s="77" t="str">
        <f>IF('Inventory List'!G134="","",'Inventory List'!G134)</f>
        <v>White</v>
      </c>
      <c r="H184" s="78">
        <f>IF('Inventory List'!J134="","",'Inventory List'!J134)</f>
        <v>5.5</v>
      </c>
      <c r="I184" s="79">
        <f>IF('Inventory List'!K134="","",'Inventory List'!K134)</f>
        <v>1.5</v>
      </c>
      <c r="J184" s="78">
        <f>IF('Inventory List'!M134="","",'Inventory List'!M134)</f>
        <v>13.75</v>
      </c>
      <c r="K184" s="78">
        <f t="shared" si="31"/>
        <v>8.25</v>
      </c>
      <c r="L184" s="80">
        <f t="shared" si="32"/>
        <v>1.5</v>
      </c>
      <c r="N184" s="81" t="str">
        <f t="shared" si="33"/>
        <v/>
      </c>
      <c r="O184" s="167">
        <f t="shared" si="38"/>
        <v>5.5</v>
      </c>
      <c r="P184" s="168">
        <f t="shared" si="39"/>
        <v>1.6</v>
      </c>
      <c r="Q184" s="78">
        <f t="shared" si="40"/>
        <v>14.3</v>
      </c>
      <c r="T184" s="80" t="str">
        <f t="shared" si="41"/>
        <v/>
      </c>
      <c r="V184" s="78">
        <f t="shared" si="42"/>
        <v>0</v>
      </c>
      <c r="W184" s="78">
        <f t="shared" si="43"/>
        <v>0.55000000000000071</v>
      </c>
      <c r="X184" s="80">
        <f t="shared" si="44"/>
        <v>0.10000000000000009</v>
      </c>
      <c r="Y184" s="78">
        <f t="shared" si="45"/>
        <v>5.5</v>
      </c>
      <c r="Z184" s="78">
        <f t="shared" si="46"/>
        <v>14.3</v>
      </c>
      <c r="AA184" s="78">
        <f t="shared" si="47"/>
        <v>8.8000000000000007</v>
      </c>
      <c r="AB184" s="80">
        <f t="shared" si="48"/>
        <v>1.6</v>
      </c>
      <c r="AC184" s="115">
        <v>6</v>
      </c>
      <c r="AD184" s="83">
        <f t="shared" si="56"/>
        <v>33</v>
      </c>
      <c r="AE184" s="83">
        <f t="shared" si="57"/>
        <v>33</v>
      </c>
      <c r="AF184" s="83">
        <f t="shared" si="49"/>
        <v>0</v>
      </c>
      <c r="AG184" s="83">
        <f t="shared" si="58"/>
        <v>82.5</v>
      </c>
      <c r="AH184" s="83">
        <f t="shared" si="59"/>
        <v>85.800000000000011</v>
      </c>
      <c r="AI184" s="83">
        <f t="shared" si="50"/>
        <v>3.3000000000000114</v>
      </c>
      <c r="AJ184" s="83">
        <f t="shared" si="51"/>
        <v>49.5</v>
      </c>
      <c r="AK184" s="83">
        <f t="shared" si="51"/>
        <v>52.800000000000011</v>
      </c>
      <c r="AL184" s="83">
        <f t="shared" si="52"/>
        <v>3.3000000000000114</v>
      </c>
      <c r="AM184" s="80">
        <f t="shared" si="53"/>
        <v>1.5</v>
      </c>
      <c r="AN184" s="80">
        <f t="shared" si="54"/>
        <v>1.6000000000000003</v>
      </c>
      <c r="AO184" s="80">
        <f t="shared" si="55"/>
        <v>0.10000000000000031</v>
      </c>
    </row>
    <row r="185" spans="1:41" x14ac:dyDescent="0.25">
      <c r="A185" s="77">
        <f>IF('Inventory List'!A135="","",'Inventory List'!A135)</f>
        <v>226</v>
      </c>
      <c r="B185" s="77" t="str">
        <f>IF('Inventory List'!B135="","",'Inventory List'!B135)</f>
        <v>Accessories</v>
      </c>
      <c r="C185" s="77" t="str">
        <f>IF('Inventory List'!C135="","",'Inventory List'!C135)</f>
        <v>Tie Clip</v>
      </c>
      <c r="D185" s="77" t="str">
        <f>IF('Inventory List'!D135="","",'Inventory List'!D135)</f>
        <v/>
      </c>
      <c r="E185" s="77" t="str">
        <f>IF('Inventory List'!E135="","",'Inventory List'!E135)</f>
        <v>Mens</v>
      </c>
      <c r="F185" s="77" t="str">
        <f>IF('Inventory List'!F135="","",'Inventory List'!F135)</f>
        <v>One Size</v>
      </c>
      <c r="G185" s="77" t="str">
        <f>IF('Inventory List'!G135="","",'Inventory List'!G135)</f>
        <v>Gold</v>
      </c>
      <c r="H185" s="78">
        <f>IF('Inventory List'!J135="","",'Inventory List'!J135)</f>
        <v>2.5</v>
      </c>
      <c r="I185" s="79">
        <f>IF('Inventory List'!K135="","",'Inventory List'!K135)</f>
        <v>1.5</v>
      </c>
      <c r="J185" s="78">
        <f>IF('Inventory List'!M135="","",'Inventory List'!M135)</f>
        <v>6.25</v>
      </c>
      <c r="K185" s="78">
        <f t="shared" si="31"/>
        <v>3.75</v>
      </c>
      <c r="L185" s="80">
        <f t="shared" si="32"/>
        <v>1.5</v>
      </c>
      <c r="N185" s="81" t="str">
        <f t="shared" si="33"/>
        <v/>
      </c>
      <c r="O185" s="167">
        <f t="shared" si="38"/>
        <v>2.5</v>
      </c>
      <c r="P185" s="168">
        <f t="shared" si="39"/>
        <v>1.6</v>
      </c>
      <c r="Q185" s="78">
        <f t="shared" si="40"/>
        <v>6.5</v>
      </c>
      <c r="T185" s="80" t="str">
        <f t="shared" si="41"/>
        <v/>
      </c>
      <c r="V185" s="78">
        <f t="shared" si="42"/>
        <v>0</v>
      </c>
      <c r="W185" s="78">
        <f t="shared" si="43"/>
        <v>0.25</v>
      </c>
      <c r="X185" s="80">
        <f t="shared" si="44"/>
        <v>0.10000000000000009</v>
      </c>
      <c r="Y185" s="78">
        <f t="shared" si="45"/>
        <v>2.5</v>
      </c>
      <c r="Z185" s="78">
        <f t="shared" si="46"/>
        <v>6.5</v>
      </c>
      <c r="AA185" s="78">
        <f t="shared" si="47"/>
        <v>4</v>
      </c>
      <c r="AB185" s="80">
        <f t="shared" si="48"/>
        <v>1.6</v>
      </c>
      <c r="AC185" s="115">
        <v>6</v>
      </c>
      <c r="AD185" s="83">
        <f t="shared" si="56"/>
        <v>15</v>
      </c>
      <c r="AE185" s="83">
        <f t="shared" si="57"/>
        <v>15</v>
      </c>
      <c r="AF185" s="83">
        <f t="shared" si="49"/>
        <v>0</v>
      </c>
      <c r="AG185" s="83">
        <f t="shared" si="58"/>
        <v>37.5</v>
      </c>
      <c r="AH185" s="83">
        <f t="shared" si="59"/>
        <v>39</v>
      </c>
      <c r="AI185" s="83">
        <f t="shared" si="50"/>
        <v>1.5</v>
      </c>
      <c r="AJ185" s="83">
        <f t="shared" si="51"/>
        <v>22.5</v>
      </c>
      <c r="AK185" s="83">
        <f t="shared" si="51"/>
        <v>24</v>
      </c>
      <c r="AL185" s="83">
        <f t="shared" si="52"/>
        <v>1.5</v>
      </c>
      <c r="AM185" s="80">
        <f t="shared" si="53"/>
        <v>1.5</v>
      </c>
      <c r="AN185" s="80">
        <f t="shared" si="54"/>
        <v>1.6</v>
      </c>
      <c r="AO185" s="80">
        <f t="shared" si="55"/>
        <v>0.10000000000000009</v>
      </c>
    </row>
    <row r="186" spans="1:41" x14ac:dyDescent="0.25">
      <c r="A186" s="77">
        <f>IF('Inventory List'!A136="","",'Inventory List'!A136)</f>
        <v>227</v>
      </c>
      <c r="B186" s="77" t="str">
        <f>IF('Inventory List'!B136="","",'Inventory List'!B136)</f>
        <v>Accessories</v>
      </c>
      <c r="C186" s="77" t="str">
        <f>IF('Inventory List'!C136="","",'Inventory List'!C136)</f>
        <v>Tie Clip</v>
      </c>
      <c r="D186" s="77" t="str">
        <f>IF('Inventory List'!D136="","",'Inventory List'!D136)</f>
        <v/>
      </c>
      <c r="E186" s="77" t="str">
        <f>IF('Inventory List'!E136="","",'Inventory List'!E136)</f>
        <v>Mens</v>
      </c>
      <c r="F186" s="77" t="str">
        <f>IF('Inventory List'!F136="","",'Inventory List'!F136)</f>
        <v>One Size</v>
      </c>
      <c r="G186" s="77" t="str">
        <f>IF('Inventory List'!G136="","",'Inventory List'!G136)</f>
        <v>Silver</v>
      </c>
      <c r="H186" s="78">
        <f>IF('Inventory List'!J136="","",'Inventory List'!J136)</f>
        <v>2.5</v>
      </c>
      <c r="I186" s="79">
        <f>IF('Inventory List'!K136="","",'Inventory List'!K136)</f>
        <v>1.5</v>
      </c>
      <c r="J186" s="78">
        <f>IF('Inventory List'!M136="","",'Inventory List'!M136)</f>
        <v>6.25</v>
      </c>
      <c r="K186" s="78">
        <f t="shared" si="31"/>
        <v>3.75</v>
      </c>
      <c r="L186" s="80">
        <f t="shared" si="32"/>
        <v>1.5</v>
      </c>
      <c r="N186" s="81" t="str">
        <f t="shared" si="33"/>
        <v/>
      </c>
      <c r="O186" s="167">
        <f t="shared" si="38"/>
        <v>2.5</v>
      </c>
      <c r="P186" s="168">
        <f t="shared" si="39"/>
        <v>1.6</v>
      </c>
      <c r="Q186" s="78">
        <f t="shared" si="40"/>
        <v>6.5</v>
      </c>
      <c r="T186" s="80" t="str">
        <f t="shared" si="41"/>
        <v/>
      </c>
      <c r="V186" s="78">
        <f t="shared" si="42"/>
        <v>0</v>
      </c>
      <c r="W186" s="78">
        <f t="shared" si="43"/>
        <v>0.25</v>
      </c>
      <c r="X186" s="80">
        <f t="shared" si="44"/>
        <v>0.10000000000000009</v>
      </c>
      <c r="Y186" s="78">
        <f t="shared" si="45"/>
        <v>2.5</v>
      </c>
      <c r="Z186" s="78">
        <f t="shared" si="46"/>
        <v>6.5</v>
      </c>
      <c r="AA186" s="78">
        <f t="shared" si="47"/>
        <v>4</v>
      </c>
      <c r="AB186" s="80">
        <f t="shared" si="48"/>
        <v>1.6</v>
      </c>
      <c r="AC186" s="115">
        <v>6</v>
      </c>
      <c r="AD186" s="83">
        <f t="shared" si="56"/>
        <v>15</v>
      </c>
      <c r="AE186" s="83">
        <f t="shared" si="57"/>
        <v>15</v>
      </c>
      <c r="AF186" s="83">
        <f t="shared" si="49"/>
        <v>0</v>
      </c>
      <c r="AG186" s="83">
        <f t="shared" si="58"/>
        <v>37.5</v>
      </c>
      <c r="AH186" s="83">
        <f t="shared" si="59"/>
        <v>39</v>
      </c>
      <c r="AI186" s="83">
        <f t="shared" si="50"/>
        <v>1.5</v>
      </c>
      <c r="AJ186" s="83">
        <f t="shared" si="51"/>
        <v>22.5</v>
      </c>
      <c r="AK186" s="83">
        <f t="shared" si="51"/>
        <v>24</v>
      </c>
      <c r="AL186" s="83">
        <f t="shared" si="52"/>
        <v>1.5</v>
      </c>
      <c r="AM186" s="80">
        <f t="shared" si="53"/>
        <v>1.5</v>
      </c>
      <c r="AN186" s="80">
        <f t="shared" si="54"/>
        <v>1.6</v>
      </c>
      <c r="AO186" s="80">
        <f t="shared" si="55"/>
        <v>0.10000000000000009</v>
      </c>
    </row>
    <row r="187" spans="1:41" x14ac:dyDescent="0.25">
      <c r="A187" s="77">
        <f>IF('Inventory List'!A137="","",'Inventory List'!A137)</f>
        <v>228</v>
      </c>
      <c r="B187" s="77" t="str">
        <f>IF('Inventory List'!B137="","",'Inventory List'!B137)</f>
        <v>Accessories</v>
      </c>
      <c r="C187" s="77" t="str">
        <f>IF('Inventory List'!C137="","",'Inventory List'!C137)</f>
        <v>Cuff Links</v>
      </c>
      <c r="D187" s="77" t="str">
        <f>IF('Inventory List'!D137="","",'Inventory List'!D137)</f>
        <v/>
      </c>
      <c r="E187" s="77" t="str">
        <f>IF('Inventory List'!E137="","",'Inventory List'!E137)</f>
        <v>Mens</v>
      </c>
      <c r="F187" s="77" t="str">
        <f>IF('Inventory List'!F137="","",'Inventory List'!F137)</f>
        <v>One Size</v>
      </c>
      <c r="G187" s="77" t="str">
        <f>IF('Inventory List'!G137="","",'Inventory List'!G137)</f>
        <v>Gold</v>
      </c>
      <c r="H187" s="78">
        <f>IF('Inventory List'!J137="","",'Inventory List'!J137)</f>
        <v>2.5</v>
      </c>
      <c r="I187" s="79">
        <f>IF('Inventory List'!K137="","",'Inventory List'!K137)</f>
        <v>1.5</v>
      </c>
      <c r="J187" s="78">
        <f>IF('Inventory List'!M137="","",'Inventory List'!M137)</f>
        <v>6.25</v>
      </c>
      <c r="K187" s="78">
        <f t="shared" ref="K187:K213" si="60">J187-H187</f>
        <v>3.75</v>
      </c>
      <c r="L187" s="80">
        <f t="shared" ref="L187:L213" si="61">K187/H187</f>
        <v>1.5</v>
      </c>
      <c r="N187" s="81" t="str">
        <f t="shared" ref="N187:N213" si="62">IF(O187&lt;&gt;H187,"*","")</f>
        <v/>
      </c>
      <c r="O187" s="167">
        <f t="shared" si="38"/>
        <v>2.5</v>
      </c>
      <c r="P187" s="168">
        <f t="shared" si="39"/>
        <v>1.6</v>
      </c>
      <c r="Q187" s="78">
        <f t="shared" si="40"/>
        <v>6.5</v>
      </c>
      <c r="T187" s="80" t="str">
        <f t="shared" si="41"/>
        <v/>
      </c>
      <c r="V187" s="78">
        <f t="shared" si="42"/>
        <v>0</v>
      </c>
      <c r="W187" s="78">
        <f t="shared" si="43"/>
        <v>0.25</v>
      </c>
      <c r="X187" s="80">
        <f t="shared" si="44"/>
        <v>0.10000000000000009</v>
      </c>
      <c r="Y187" s="78">
        <f t="shared" si="45"/>
        <v>2.5</v>
      </c>
      <c r="Z187" s="78">
        <f t="shared" si="46"/>
        <v>6.5</v>
      </c>
      <c r="AA187" s="78">
        <f t="shared" si="47"/>
        <v>4</v>
      </c>
      <c r="AB187" s="80">
        <f t="shared" si="48"/>
        <v>1.6</v>
      </c>
      <c r="AC187" s="115">
        <v>6</v>
      </c>
      <c r="AD187" s="83">
        <f t="shared" ref="AD187:AD213" si="63">H187*AC187</f>
        <v>15</v>
      </c>
      <c r="AE187" s="83">
        <f t="shared" ref="AE187:AE213" si="64">O187*AC187</f>
        <v>15</v>
      </c>
      <c r="AF187" s="83">
        <f t="shared" si="49"/>
        <v>0</v>
      </c>
      <c r="AG187" s="83">
        <f t="shared" ref="AG187:AG213" si="65">J187*AC187</f>
        <v>37.5</v>
      </c>
      <c r="AH187" s="83">
        <f t="shared" ref="AH187:AH213" si="66">Z187*AC187</f>
        <v>39</v>
      </c>
      <c r="AI187" s="83">
        <f t="shared" si="50"/>
        <v>1.5</v>
      </c>
      <c r="AJ187" s="83">
        <f t="shared" si="51"/>
        <v>22.5</v>
      </c>
      <c r="AK187" s="83">
        <f t="shared" si="51"/>
        <v>24</v>
      </c>
      <c r="AL187" s="83">
        <f t="shared" si="52"/>
        <v>1.5</v>
      </c>
      <c r="AM187" s="80">
        <f t="shared" si="53"/>
        <v>1.5</v>
      </c>
      <c r="AN187" s="80">
        <f t="shared" si="54"/>
        <v>1.6</v>
      </c>
      <c r="AO187" s="80">
        <f t="shared" si="55"/>
        <v>0.10000000000000009</v>
      </c>
    </row>
    <row r="188" spans="1:41" x14ac:dyDescent="0.25">
      <c r="A188" s="77">
        <f>IF('Inventory List'!A138="","",'Inventory List'!A138)</f>
        <v>229</v>
      </c>
      <c r="B188" s="77" t="str">
        <f>IF('Inventory List'!B138="","",'Inventory List'!B138)</f>
        <v>Accessories</v>
      </c>
      <c r="C188" s="77" t="str">
        <f>IF('Inventory List'!C138="","",'Inventory List'!C138)</f>
        <v>Cuff Links</v>
      </c>
      <c r="D188" s="77" t="str">
        <f>IF('Inventory List'!D138="","",'Inventory List'!D138)</f>
        <v/>
      </c>
      <c r="E188" s="77" t="str">
        <f>IF('Inventory List'!E138="","",'Inventory List'!E138)</f>
        <v>Mens</v>
      </c>
      <c r="F188" s="77" t="str">
        <f>IF('Inventory List'!F138="","",'Inventory List'!F138)</f>
        <v>One Size</v>
      </c>
      <c r="G188" s="77" t="str">
        <f>IF('Inventory List'!G138="","",'Inventory List'!G138)</f>
        <v>Silver</v>
      </c>
      <c r="H188" s="78">
        <f>IF('Inventory List'!J138="","",'Inventory List'!J138)</f>
        <v>2.5</v>
      </c>
      <c r="I188" s="79">
        <f>IF('Inventory List'!K138="","",'Inventory List'!K138)</f>
        <v>1.5</v>
      </c>
      <c r="J188" s="78">
        <f>IF('Inventory List'!M138="","",'Inventory List'!M138)</f>
        <v>6.25</v>
      </c>
      <c r="K188" s="78">
        <f t="shared" si="60"/>
        <v>3.75</v>
      </c>
      <c r="L188" s="80">
        <f t="shared" si="61"/>
        <v>1.5</v>
      </c>
      <c r="N188" s="81" t="str">
        <f t="shared" si="62"/>
        <v/>
      </c>
      <c r="O188" s="167">
        <f t="shared" ref="O188:O213" si="67">H188</f>
        <v>2.5</v>
      </c>
      <c r="P188" s="168">
        <f t="shared" ref="P188:P213" si="68">IF($P$53&lt;&gt;"",$P$53,$I188)</f>
        <v>1.6</v>
      </c>
      <c r="Q188" s="78">
        <f t="shared" ref="Q188:Q213" si="69">O188*(1+P188)</f>
        <v>6.5</v>
      </c>
      <c r="T188" s="80" t="str">
        <f t="shared" ref="T188:T213" si="70">IF(S188="","",(S188-O188)/O188)</f>
        <v/>
      </c>
      <c r="V188" s="78">
        <f t="shared" ref="V188:V213" si="71">O188-H188</f>
        <v>0</v>
      </c>
      <c r="W188" s="78">
        <f t="shared" ref="W188:W213" si="72">IF(S188="",(Q188-J188),(S188-J188))</f>
        <v>0.25</v>
      </c>
      <c r="X188" s="80">
        <f t="shared" ref="X188:X213" si="73">IF(S188="",(P188-I188),(T188-I188))</f>
        <v>0.10000000000000009</v>
      </c>
      <c r="Y188" s="78">
        <f t="shared" ref="Y188:Y213" si="74">O188</f>
        <v>2.5</v>
      </c>
      <c r="Z188" s="78">
        <f t="shared" ref="Z188:Z213" si="75">J188+W188</f>
        <v>6.5</v>
      </c>
      <c r="AA188" s="78">
        <f t="shared" ref="AA188:AA213" si="76">Z188-Y188</f>
        <v>4</v>
      </c>
      <c r="AB188" s="80">
        <f t="shared" ref="AB188:AB213" si="77">AA188/Y188</f>
        <v>1.6</v>
      </c>
      <c r="AC188" s="115">
        <v>6</v>
      </c>
      <c r="AD188" s="83">
        <f t="shared" si="63"/>
        <v>15</v>
      </c>
      <c r="AE188" s="83">
        <f t="shared" si="64"/>
        <v>15</v>
      </c>
      <c r="AF188" s="83">
        <f t="shared" ref="AF188:AF213" si="78">AE188-AD188</f>
        <v>0</v>
      </c>
      <c r="AG188" s="83">
        <f t="shared" si="65"/>
        <v>37.5</v>
      </c>
      <c r="AH188" s="83">
        <f t="shared" si="66"/>
        <v>39</v>
      </c>
      <c r="AI188" s="83">
        <f t="shared" ref="AI188:AI213" si="79">AH188-AG188</f>
        <v>1.5</v>
      </c>
      <c r="AJ188" s="83">
        <f t="shared" ref="AJ188:AK213" si="80">AG188-AD188</f>
        <v>22.5</v>
      </c>
      <c r="AK188" s="83">
        <f t="shared" si="80"/>
        <v>24</v>
      </c>
      <c r="AL188" s="83">
        <f t="shared" ref="AL188:AL213" si="81">AK188-AJ188</f>
        <v>1.5</v>
      </c>
      <c r="AM188" s="80">
        <f t="shared" ref="AM188:AM213" si="82">AJ188/AD188</f>
        <v>1.5</v>
      </c>
      <c r="AN188" s="80">
        <f t="shared" ref="AN188:AN213" si="83">AK188/AE188</f>
        <v>1.6</v>
      </c>
      <c r="AO188" s="80">
        <f t="shared" ref="AO188:AO213" si="84">AN188-AM188</f>
        <v>0.10000000000000009</v>
      </c>
    </row>
    <row r="189" spans="1:41" x14ac:dyDescent="0.25">
      <c r="A189" s="77">
        <f>IF('Inventory List'!A139="","",'Inventory List'!A139)</f>
        <v>230</v>
      </c>
      <c r="B189" s="77" t="str">
        <f>IF('Inventory List'!B139="","",'Inventory List'!B139)</f>
        <v>Accessories</v>
      </c>
      <c r="C189" s="77" t="str">
        <f>IF('Inventory List'!C139="","",'Inventory List'!C139)</f>
        <v>Hair Accessories</v>
      </c>
      <c r="D189" s="77" t="str">
        <f>IF('Inventory List'!D139="","",'Inventory List'!D139)</f>
        <v>Ponytail Ties</v>
      </c>
      <c r="E189" s="77" t="str">
        <f>IF('Inventory List'!E139="","",'Inventory List'!E139)</f>
        <v>Women</v>
      </c>
      <c r="F189" s="77" t="str">
        <f>IF('Inventory List'!F139="","",'Inventory List'!F139)</f>
        <v>Women</v>
      </c>
      <c r="G189" s="77" t="str">
        <f>IF('Inventory List'!G139="","",'Inventory List'!G139)</f>
        <v>Assorted Set</v>
      </c>
      <c r="H189" s="78">
        <f>IF('Inventory List'!J139="","",'Inventory List'!J139)</f>
        <v>4.5</v>
      </c>
      <c r="I189" s="79">
        <f>IF('Inventory List'!K139="","",'Inventory List'!K139)</f>
        <v>1.5</v>
      </c>
      <c r="J189" s="78">
        <f>IF('Inventory List'!M139="","",'Inventory List'!M139)</f>
        <v>11.25</v>
      </c>
      <c r="K189" s="78">
        <f t="shared" si="60"/>
        <v>6.75</v>
      </c>
      <c r="L189" s="80">
        <f t="shared" si="61"/>
        <v>1.5</v>
      </c>
      <c r="N189" s="81" t="str">
        <f t="shared" si="62"/>
        <v/>
      </c>
      <c r="O189" s="167">
        <f t="shared" si="67"/>
        <v>4.5</v>
      </c>
      <c r="P189" s="168">
        <f t="shared" si="68"/>
        <v>1.6</v>
      </c>
      <c r="Q189" s="78">
        <f t="shared" si="69"/>
        <v>11.700000000000001</v>
      </c>
      <c r="T189" s="80" t="str">
        <f t="shared" si="70"/>
        <v/>
      </c>
      <c r="V189" s="78">
        <f t="shared" si="71"/>
        <v>0</v>
      </c>
      <c r="W189" s="78">
        <f t="shared" si="72"/>
        <v>0.45000000000000107</v>
      </c>
      <c r="X189" s="80">
        <f t="shared" si="73"/>
        <v>0.10000000000000009</v>
      </c>
      <c r="Y189" s="78">
        <f t="shared" si="74"/>
        <v>4.5</v>
      </c>
      <c r="Z189" s="78">
        <f t="shared" si="75"/>
        <v>11.700000000000001</v>
      </c>
      <c r="AA189" s="78">
        <f t="shared" si="76"/>
        <v>7.2000000000000011</v>
      </c>
      <c r="AB189" s="80">
        <f t="shared" si="77"/>
        <v>1.6000000000000003</v>
      </c>
      <c r="AC189" s="115">
        <v>6</v>
      </c>
      <c r="AD189" s="83">
        <f t="shared" si="63"/>
        <v>27</v>
      </c>
      <c r="AE189" s="83">
        <f t="shared" si="64"/>
        <v>27</v>
      </c>
      <c r="AF189" s="83">
        <f t="shared" si="78"/>
        <v>0</v>
      </c>
      <c r="AG189" s="83">
        <f t="shared" si="65"/>
        <v>67.5</v>
      </c>
      <c r="AH189" s="83">
        <f t="shared" si="66"/>
        <v>70.2</v>
      </c>
      <c r="AI189" s="83">
        <f t="shared" si="79"/>
        <v>2.7000000000000028</v>
      </c>
      <c r="AJ189" s="83">
        <f t="shared" si="80"/>
        <v>40.5</v>
      </c>
      <c r="AK189" s="83">
        <f t="shared" si="80"/>
        <v>43.2</v>
      </c>
      <c r="AL189" s="83">
        <f t="shared" si="81"/>
        <v>2.7000000000000028</v>
      </c>
      <c r="AM189" s="80">
        <f t="shared" si="82"/>
        <v>1.5</v>
      </c>
      <c r="AN189" s="80">
        <f t="shared" si="83"/>
        <v>1.6</v>
      </c>
      <c r="AO189" s="80">
        <f t="shared" si="84"/>
        <v>0.10000000000000009</v>
      </c>
    </row>
    <row r="190" spans="1:41" x14ac:dyDescent="0.25">
      <c r="A190" s="77">
        <f>IF('Inventory List'!A140="","",'Inventory List'!A140)</f>
        <v>231</v>
      </c>
      <c r="B190" s="77" t="str">
        <f>IF('Inventory List'!B140="","",'Inventory List'!B140)</f>
        <v>Accessories</v>
      </c>
      <c r="C190" s="77" t="str">
        <f>IF('Inventory List'!C140="","",'Inventory List'!C140)</f>
        <v>Hair Accessories</v>
      </c>
      <c r="D190" s="77" t="str">
        <f>IF('Inventory List'!D140="","",'Inventory List'!D140)</f>
        <v>Headbands</v>
      </c>
      <c r="E190" s="77" t="str">
        <f>IF('Inventory List'!E140="","",'Inventory List'!E140)</f>
        <v>Women</v>
      </c>
      <c r="F190" s="77" t="str">
        <f>IF('Inventory List'!F140="","",'Inventory List'!F140)</f>
        <v>Women</v>
      </c>
      <c r="G190" s="77" t="str">
        <f>IF('Inventory List'!G140="","",'Inventory List'!G140)</f>
        <v>Assorted Set</v>
      </c>
      <c r="H190" s="78">
        <f>IF('Inventory List'!J140="","",'Inventory List'!J140)</f>
        <v>4.5</v>
      </c>
      <c r="I190" s="79">
        <f>IF('Inventory List'!K140="","",'Inventory List'!K140)</f>
        <v>1.5</v>
      </c>
      <c r="J190" s="78">
        <f>IF('Inventory List'!M140="","",'Inventory List'!M140)</f>
        <v>11.25</v>
      </c>
      <c r="K190" s="78">
        <f t="shared" si="60"/>
        <v>6.75</v>
      </c>
      <c r="L190" s="80">
        <f t="shared" si="61"/>
        <v>1.5</v>
      </c>
      <c r="N190" s="81" t="str">
        <f t="shared" si="62"/>
        <v/>
      </c>
      <c r="O190" s="167">
        <f t="shared" si="67"/>
        <v>4.5</v>
      </c>
      <c r="P190" s="168">
        <f t="shared" si="68"/>
        <v>1.6</v>
      </c>
      <c r="Q190" s="78">
        <f t="shared" si="69"/>
        <v>11.700000000000001</v>
      </c>
      <c r="T190" s="80" t="str">
        <f t="shared" si="70"/>
        <v/>
      </c>
      <c r="V190" s="78">
        <f t="shared" si="71"/>
        <v>0</v>
      </c>
      <c r="W190" s="78">
        <f t="shared" si="72"/>
        <v>0.45000000000000107</v>
      </c>
      <c r="X190" s="80">
        <f t="shared" si="73"/>
        <v>0.10000000000000009</v>
      </c>
      <c r="Y190" s="78">
        <f t="shared" si="74"/>
        <v>4.5</v>
      </c>
      <c r="Z190" s="78">
        <f t="shared" si="75"/>
        <v>11.700000000000001</v>
      </c>
      <c r="AA190" s="78">
        <f t="shared" si="76"/>
        <v>7.2000000000000011</v>
      </c>
      <c r="AB190" s="80">
        <f t="shared" si="77"/>
        <v>1.6000000000000003</v>
      </c>
      <c r="AC190" s="115">
        <v>6</v>
      </c>
      <c r="AD190" s="83">
        <f t="shared" si="63"/>
        <v>27</v>
      </c>
      <c r="AE190" s="83">
        <f t="shared" si="64"/>
        <v>27</v>
      </c>
      <c r="AF190" s="83">
        <f t="shared" si="78"/>
        <v>0</v>
      </c>
      <c r="AG190" s="83">
        <f t="shared" si="65"/>
        <v>67.5</v>
      </c>
      <c r="AH190" s="83">
        <f t="shared" si="66"/>
        <v>70.2</v>
      </c>
      <c r="AI190" s="83">
        <f t="shared" si="79"/>
        <v>2.7000000000000028</v>
      </c>
      <c r="AJ190" s="83">
        <f t="shared" si="80"/>
        <v>40.5</v>
      </c>
      <c r="AK190" s="83">
        <f t="shared" si="80"/>
        <v>43.2</v>
      </c>
      <c r="AL190" s="83">
        <f t="shared" si="81"/>
        <v>2.7000000000000028</v>
      </c>
      <c r="AM190" s="80">
        <f t="shared" si="82"/>
        <v>1.5</v>
      </c>
      <c r="AN190" s="80">
        <f t="shared" si="83"/>
        <v>1.6</v>
      </c>
      <c r="AO190" s="80">
        <f t="shared" si="84"/>
        <v>0.10000000000000009</v>
      </c>
    </row>
    <row r="191" spans="1:41" x14ac:dyDescent="0.25">
      <c r="A191" s="77">
        <f>IF('Inventory List'!A141="","",'Inventory List'!A141)</f>
        <v>232</v>
      </c>
      <c r="B191" s="77" t="str">
        <f>IF('Inventory List'!B141="","",'Inventory List'!B141)</f>
        <v>Accessories</v>
      </c>
      <c r="C191" s="77" t="str">
        <f>IF('Inventory List'!C141="","",'Inventory List'!C141)</f>
        <v>Hair Accessories</v>
      </c>
      <c r="D191" s="77" t="str">
        <f>IF('Inventory List'!D141="","",'Inventory List'!D141)</f>
        <v>Ponytail Ties</v>
      </c>
      <c r="E191" s="77" t="str">
        <f>IF('Inventory List'!E141="","",'Inventory List'!E141)</f>
        <v>Girls</v>
      </c>
      <c r="F191" s="77" t="str">
        <f>IF('Inventory List'!F141="","",'Inventory List'!F141)</f>
        <v>Girls</v>
      </c>
      <c r="G191" s="77" t="str">
        <f>IF('Inventory List'!G141="","",'Inventory List'!G141)</f>
        <v>Assorted Set</v>
      </c>
      <c r="H191" s="78">
        <f>IF('Inventory List'!J141="","",'Inventory List'!J141)</f>
        <v>4.5</v>
      </c>
      <c r="I191" s="79">
        <f>IF('Inventory List'!K141="","",'Inventory List'!K141)</f>
        <v>1.5</v>
      </c>
      <c r="J191" s="78">
        <f>IF('Inventory List'!M141="","",'Inventory List'!M141)</f>
        <v>11.25</v>
      </c>
      <c r="K191" s="78">
        <f t="shared" si="60"/>
        <v>6.75</v>
      </c>
      <c r="L191" s="80">
        <f t="shared" si="61"/>
        <v>1.5</v>
      </c>
      <c r="N191" s="81" t="str">
        <f t="shared" si="62"/>
        <v/>
      </c>
      <c r="O191" s="167">
        <f t="shared" si="67"/>
        <v>4.5</v>
      </c>
      <c r="P191" s="168">
        <f t="shared" si="68"/>
        <v>1.6</v>
      </c>
      <c r="Q191" s="78">
        <f t="shared" si="69"/>
        <v>11.700000000000001</v>
      </c>
      <c r="T191" s="80" t="str">
        <f t="shared" si="70"/>
        <v/>
      </c>
      <c r="V191" s="78">
        <f t="shared" si="71"/>
        <v>0</v>
      </c>
      <c r="W191" s="78">
        <f t="shared" si="72"/>
        <v>0.45000000000000107</v>
      </c>
      <c r="X191" s="80">
        <f t="shared" si="73"/>
        <v>0.10000000000000009</v>
      </c>
      <c r="Y191" s="78">
        <f t="shared" si="74"/>
        <v>4.5</v>
      </c>
      <c r="Z191" s="78">
        <f t="shared" si="75"/>
        <v>11.700000000000001</v>
      </c>
      <c r="AA191" s="78">
        <f t="shared" si="76"/>
        <v>7.2000000000000011</v>
      </c>
      <c r="AB191" s="80">
        <f t="shared" si="77"/>
        <v>1.6000000000000003</v>
      </c>
      <c r="AC191" s="115">
        <v>6</v>
      </c>
      <c r="AD191" s="83">
        <f t="shared" si="63"/>
        <v>27</v>
      </c>
      <c r="AE191" s="83">
        <f t="shared" si="64"/>
        <v>27</v>
      </c>
      <c r="AF191" s="83">
        <f t="shared" si="78"/>
        <v>0</v>
      </c>
      <c r="AG191" s="83">
        <f t="shared" si="65"/>
        <v>67.5</v>
      </c>
      <c r="AH191" s="83">
        <f t="shared" si="66"/>
        <v>70.2</v>
      </c>
      <c r="AI191" s="83">
        <f t="shared" si="79"/>
        <v>2.7000000000000028</v>
      </c>
      <c r="AJ191" s="83">
        <f t="shared" si="80"/>
        <v>40.5</v>
      </c>
      <c r="AK191" s="83">
        <f t="shared" si="80"/>
        <v>43.2</v>
      </c>
      <c r="AL191" s="83">
        <f t="shared" si="81"/>
        <v>2.7000000000000028</v>
      </c>
      <c r="AM191" s="80">
        <f t="shared" si="82"/>
        <v>1.5</v>
      </c>
      <c r="AN191" s="80">
        <f t="shared" si="83"/>
        <v>1.6</v>
      </c>
      <c r="AO191" s="80">
        <f t="shared" si="84"/>
        <v>0.10000000000000009</v>
      </c>
    </row>
    <row r="192" spans="1:41" x14ac:dyDescent="0.25">
      <c r="A192" s="77">
        <f>IF('Inventory List'!A142="","",'Inventory List'!A142)</f>
        <v>233</v>
      </c>
      <c r="B192" s="77" t="str">
        <f>IF('Inventory List'!B142="","",'Inventory List'!B142)</f>
        <v>Accessories</v>
      </c>
      <c r="C192" s="77" t="str">
        <f>IF('Inventory List'!C142="","",'Inventory List'!C142)</f>
        <v>Hair Accessories</v>
      </c>
      <c r="D192" s="77" t="str">
        <f>IF('Inventory List'!D142="","",'Inventory List'!D142)</f>
        <v>Headbands</v>
      </c>
      <c r="E192" s="77" t="str">
        <f>IF('Inventory List'!E142="","",'Inventory List'!E142)</f>
        <v>Girls</v>
      </c>
      <c r="F192" s="77" t="str">
        <f>IF('Inventory List'!F142="","",'Inventory List'!F142)</f>
        <v>Girls</v>
      </c>
      <c r="G192" s="77" t="str">
        <f>IF('Inventory List'!G142="","",'Inventory List'!G142)</f>
        <v>Assorted Set</v>
      </c>
      <c r="H192" s="78">
        <f>IF('Inventory List'!J142="","",'Inventory List'!J142)</f>
        <v>4.5</v>
      </c>
      <c r="I192" s="79">
        <f>IF('Inventory List'!K142="","",'Inventory List'!K142)</f>
        <v>1.5</v>
      </c>
      <c r="J192" s="78">
        <f>IF('Inventory List'!M142="","",'Inventory List'!M142)</f>
        <v>11.25</v>
      </c>
      <c r="K192" s="78">
        <f t="shared" si="60"/>
        <v>6.75</v>
      </c>
      <c r="L192" s="80">
        <f t="shared" si="61"/>
        <v>1.5</v>
      </c>
      <c r="N192" s="81" t="str">
        <f t="shared" si="62"/>
        <v/>
      </c>
      <c r="O192" s="167">
        <f t="shared" si="67"/>
        <v>4.5</v>
      </c>
      <c r="P192" s="168">
        <f t="shared" si="68"/>
        <v>1.6</v>
      </c>
      <c r="Q192" s="78">
        <f t="shared" si="69"/>
        <v>11.700000000000001</v>
      </c>
      <c r="T192" s="80" t="str">
        <f t="shared" si="70"/>
        <v/>
      </c>
      <c r="V192" s="78">
        <f t="shared" si="71"/>
        <v>0</v>
      </c>
      <c r="W192" s="78">
        <f t="shared" si="72"/>
        <v>0.45000000000000107</v>
      </c>
      <c r="X192" s="80">
        <f t="shared" si="73"/>
        <v>0.10000000000000009</v>
      </c>
      <c r="Y192" s="78">
        <f t="shared" si="74"/>
        <v>4.5</v>
      </c>
      <c r="Z192" s="78">
        <f t="shared" si="75"/>
        <v>11.700000000000001</v>
      </c>
      <c r="AA192" s="78">
        <f t="shared" si="76"/>
        <v>7.2000000000000011</v>
      </c>
      <c r="AB192" s="80">
        <f t="shared" si="77"/>
        <v>1.6000000000000003</v>
      </c>
      <c r="AC192" s="115">
        <v>6</v>
      </c>
      <c r="AD192" s="83">
        <f t="shared" si="63"/>
        <v>27</v>
      </c>
      <c r="AE192" s="83">
        <f t="shared" si="64"/>
        <v>27</v>
      </c>
      <c r="AF192" s="83">
        <f t="shared" si="78"/>
        <v>0</v>
      </c>
      <c r="AG192" s="83">
        <f t="shared" si="65"/>
        <v>67.5</v>
      </c>
      <c r="AH192" s="83">
        <f t="shared" si="66"/>
        <v>70.2</v>
      </c>
      <c r="AI192" s="83">
        <f t="shared" si="79"/>
        <v>2.7000000000000028</v>
      </c>
      <c r="AJ192" s="83">
        <f t="shared" si="80"/>
        <v>40.5</v>
      </c>
      <c r="AK192" s="83">
        <f t="shared" si="80"/>
        <v>43.2</v>
      </c>
      <c r="AL192" s="83">
        <f t="shared" si="81"/>
        <v>2.7000000000000028</v>
      </c>
      <c r="AM192" s="80">
        <f t="shared" si="82"/>
        <v>1.5</v>
      </c>
      <c r="AN192" s="80">
        <f t="shared" si="83"/>
        <v>1.6</v>
      </c>
      <c r="AO192" s="80">
        <f t="shared" si="84"/>
        <v>0.10000000000000009</v>
      </c>
    </row>
    <row r="193" spans="1:41" x14ac:dyDescent="0.25">
      <c r="A193" s="77">
        <f>IF('Inventory List'!A143="","",'Inventory List'!A143)</f>
        <v>234</v>
      </c>
      <c r="B193" s="77" t="str">
        <f>IF('Inventory List'!B143="","",'Inventory List'!B143)</f>
        <v>Accessories</v>
      </c>
      <c r="C193" s="77" t="str">
        <f>IF('Inventory List'!C143="","",'Inventory List'!C143)</f>
        <v>Jewelry</v>
      </c>
      <c r="D193" s="77" t="str">
        <f>IF('Inventory List'!D143="","",'Inventory List'!D143)</f>
        <v>Necklace</v>
      </c>
      <c r="E193" s="77" t="str">
        <f>IF('Inventory List'!E143="","",'Inventory List'!E143)</f>
        <v>Women</v>
      </c>
      <c r="F193" s="77" t="str">
        <f>IF('Inventory List'!F143="","",'Inventory List'!F143)</f>
        <v>18"</v>
      </c>
      <c r="G193" s="77" t="str">
        <f>IF('Inventory List'!G143="","",'Inventory List'!G143)</f>
        <v>Gold</v>
      </c>
      <c r="H193" s="78">
        <f>IF('Inventory List'!J143="","",'Inventory List'!J143)</f>
        <v>17.5</v>
      </c>
      <c r="I193" s="79">
        <f>IF('Inventory List'!K143="","",'Inventory List'!K143)</f>
        <v>1.5</v>
      </c>
      <c r="J193" s="78">
        <f>IF('Inventory List'!M143="","",'Inventory List'!M143)</f>
        <v>43.75</v>
      </c>
      <c r="K193" s="78">
        <f t="shared" si="60"/>
        <v>26.25</v>
      </c>
      <c r="L193" s="80">
        <f t="shared" si="61"/>
        <v>1.5</v>
      </c>
      <c r="N193" s="81" t="str">
        <f t="shared" si="62"/>
        <v/>
      </c>
      <c r="O193" s="167">
        <f t="shared" si="67"/>
        <v>17.5</v>
      </c>
      <c r="P193" s="168">
        <f t="shared" si="68"/>
        <v>1.6</v>
      </c>
      <c r="Q193" s="78">
        <f t="shared" si="69"/>
        <v>45.5</v>
      </c>
      <c r="T193" s="80" t="str">
        <f t="shared" si="70"/>
        <v/>
      </c>
      <c r="V193" s="78">
        <f t="shared" si="71"/>
        <v>0</v>
      </c>
      <c r="W193" s="78">
        <f t="shared" si="72"/>
        <v>1.75</v>
      </c>
      <c r="X193" s="80">
        <f t="shared" si="73"/>
        <v>0.10000000000000009</v>
      </c>
      <c r="Y193" s="78">
        <f t="shared" si="74"/>
        <v>17.5</v>
      </c>
      <c r="Z193" s="78">
        <f t="shared" si="75"/>
        <v>45.5</v>
      </c>
      <c r="AA193" s="78">
        <f t="shared" si="76"/>
        <v>28</v>
      </c>
      <c r="AB193" s="80">
        <f t="shared" si="77"/>
        <v>1.6</v>
      </c>
      <c r="AC193" s="115">
        <v>6</v>
      </c>
      <c r="AD193" s="83">
        <f t="shared" si="63"/>
        <v>105</v>
      </c>
      <c r="AE193" s="83">
        <f t="shared" si="64"/>
        <v>105</v>
      </c>
      <c r="AF193" s="83">
        <f t="shared" si="78"/>
        <v>0</v>
      </c>
      <c r="AG193" s="83">
        <f t="shared" si="65"/>
        <v>262.5</v>
      </c>
      <c r="AH193" s="83">
        <f t="shared" si="66"/>
        <v>273</v>
      </c>
      <c r="AI193" s="83">
        <f t="shared" si="79"/>
        <v>10.5</v>
      </c>
      <c r="AJ193" s="83">
        <f t="shared" si="80"/>
        <v>157.5</v>
      </c>
      <c r="AK193" s="83">
        <f t="shared" si="80"/>
        <v>168</v>
      </c>
      <c r="AL193" s="83">
        <f t="shared" si="81"/>
        <v>10.5</v>
      </c>
      <c r="AM193" s="80">
        <f t="shared" si="82"/>
        <v>1.5</v>
      </c>
      <c r="AN193" s="80">
        <f t="shared" si="83"/>
        <v>1.6</v>
      </c>
      <c r="AO193" s="80">
        <f t="shared" si="84"/>
        <v>0.10000000000000009</v>
      </c>
    </row>
    <row r="194" spans="1:41" x14ac:dyDescent="0.25">
      <c r="A194" s="77">
        <f>IF('Inventory List'!A144="","",'Inventory List'!A144)</f>
        <v>235</v>
      </c>
      <c r="B194" s="77" t="str">
        <f>IF('Inventory List'!B144="","",'Inventory List'!B144)</f>
        <v>Accessories</v>
      </c>
      <c r="C194" s="77" t="str">
        <f>IF('Inventory List'!C144="","",'Inventory List'!C144)</f>
        <v>Jewelry</v>
      </c>
      <c r="D194" s="77" t="str">
        <f>IF('Inventory List'!D144="","",'Inventory List'!D144)</f>
        <v>Necklace</v>
      </c>
      <c r="E194" s="77" t="str">
        <f>IF('Inventory List'!E144="","",'Inventory List'!E144)</f>
        <v>Women</v>
      </c>
      <c r="F194" s="77" t="str">
        <f>IF('Inventory List'!F144="","",'Inventory List'!F144)</f>
        <v>18"</v>
      </c>
      <c r="G194" s="77" t="str">
        <f>IF('Inventory List'!G144="","",'Inventory List'!G144)</f>
        <v>Silver</v>
      </c>
      <c r="H194" s="78">
        <f>IF('Inventory List'!J144="","",'Inventory List'!J144)</f>
        <v>17.5</v>
      </c>
      <c r="I194" s="79">
        <f>IF('Inventory List'!K144="","",'Inventory List'!K144)</f>
        <v>1.5</v>
      </c>
      <c r="J194" s="78">
        <f>IF('Inventory List'!M144="","",'Inventory List'!M144)</f>
        <v>43.75</v>
      </c>
      <c r="K194" s="78">
        <f t="shared" si="60"/>
        <v>26.25</v>
      </c>
      <c r="L194" s="80">
        <f t="shared" si="61"/>
        <v>1.5</v>
      </c>
      <c r="N194" s="81" t="str">
        <f t="shared" si="62"/>
        <v/>
      </c>
      <c r="O194" s="167">
        <f t="shared" si="67"/>
        <v>17.5</v>
      </c>
      <c r="P194" s="168">
        <f t="shared" si="68"/>
        <v>1.6</v>
      </c>
      <c r="Q194" s="78">
        <f t="shared" si="69"/>
        <v>45.5</v>
      </c>
      <c r="T194" s="80" t="str">
        <f t="shared" si="70"/>
        <v/>
      </c>
      <c r="V194" s="78">
        <f t="shared" si="71"/>
        <v>0</v>
      </c>
      <c r="W194" s="78">
        <f t="shared" si="72"/>
        <v>1.75</v>
      </c>
      <c r="X194" s="80">
        <f t="shared" si="73"/>
        <v>0.10000000000000009</v>
      </c>
      <c r="Y194" s="78">
        <f t="shared" si="74"/>
        <v>17.5</v>
      </c>
      <c r="Z194" s="78">
        <f t="shared" si="75"/>
        <v>45.5</v>
      </c>
      <c r="AA194" s="78">
        <f t="shared" si="76"/>
        <v>28</v>
      </c>
      <c r="AB194" s="80">
        <f t="shared" si="77"/>
        <v>1.6</v>
      </c>
      <c r="AC194" s="115">
        <v>6</v>
      </c>
      <c r="AD194" s="83">
        <f t="shared" si="63"/>
        <v>105</v>
      </c>
      <c r="AE194" s="83">
        <f t="shared" si="64"/>
        <v>105</v>
      </c>
      <c r="AF194" s="83">
        <f t="shared" si="78"/>
        <v>0</v>
      </c>
      <c r="AG194" s="83">
        <f t="shared" si="65"/>
        <v>262.5</v>
      </c>
      <c r="AH194" s="83">
        <f t="shared" si="66"/>
        <v>273</v>
      </c>
      <c r="AI194" s="83">
        <f t="shared" si="79"/>
        <v>10.5</v>
      </c>
      <c r="AJ194" s="83">
        <f t="shared" si="80"/>
        <v>157.5</v>
      </c>
      <c r="AK194" s="83">
        <f t="shared" si="80"/>
        <v>168</v>
      </c>
      <c r="AL194" s="83">
        <f t="shared" si="81"/>
        <v>10.5</v>
      </c>
      <c r="AM194" s="80">
        <f t="shared" si="82"/>
        <v>1.5</v>
      </c>
      <c r="AN194" s="80">
        <f t="shared" si="83"/>
        <v>1.6</v>
      </c>
      <c r="AO194" s="80">
        <f t="shared" si="84"/>
        <v>0.10000000000000009</v>
      </c>
    </row>
    <row r="195" spans="1:41" x14ac:dyDescent="0.25">
      <c r="A195" s="77">
        <f>IF('Inventory List'!A145="","",'Inventory List'!A145)</f>
        <v>236</v>
      </c>
      <c r="B195" s="77" t="str">
        <f>IF('Inventory List'!B145="","",'Inventory List'!B145)</f>
        <v>Accessories</v>
      </c>
      <c r="C195" s="77" t="str">
        <f>IF('Inventory List'!C145="","",'Inventory List'!C145)</f>
        <v>Jewelry</v>
      </c>
      <c r="D195" s="77" t="str">
        <f>IF('Inventory List'!D145="","",'Inventory List'!D145)</f>
        <v>Necklace</v>
      </c>
      <c r="E195" s="77" t="str">
        <f>IF('Inventory List'!E145="","",'Inventory List'!E145)</f>
        <v>Girls</v>
      </c>
      <c r="F195" s="77" t="str">
        <f>IF('Inventory List'!F145="","",'Inventory List'!F145)</f>
        <v>10"</v>
      </c>
      <c r="G195" s="77" t="str">
        <f>IF('Inventory List'!G145="","",'Inventory List'!G145)</f>
        <v>Gold</v>
      </c>
      <c r="H195" s="78">
        <f>IF('Inventory List'!J145="","",'Inventory List'!J145)</f>
        <v>14.5</v>
      </c>
      <c r="I195" s="79">
        <f>IF('Inventory List'!K145="","",'Inventory List'!K145)</f>
        <v>1.5</v>
      </c>
      <c r="J195" s="78">
        <f>IF('Inventory List'!M145="","",'Inventory List'!M145)</f>
        <v>36.25</v>
      </c>
      <c r="K195" s="78">
        <f t="shared" si="60"/>
        <v>21.75</v>
      </c>
      <c r="L195" s="80">
        <f t="shared" si="61"/>
        <v>1.5</v>
      </c>
      <c r="N195" s="81" t="str">
        <f t="shared" si="62"/>
        <v/>
      </c>
      <c r="O195" s="167">
        <f t="shared" si="67"/>
        <v>14.5</v>
      </c>
      <c r="P195" s="168">
        <f t="shared" si="68"/>
        <v>1.6</v>
      </c>
      <c r="Q195" s="78">
        <f t="shared" si="69"/>
        <v>37.700000000000003</v>
      </c>
      <c r="T195" s="80" t="str">
        <f t="shared" si="70"/>
        <v/>
      </c>
      <c r="V195" s="78">
        <f t="shared" si="71"/>
        <v>0</v>
      </c>
      <c r="W195" s="78">
        <f t="shared" si="72"/>
        <v>1.4500000000000028</v>
      </c>
      <c r="X195" s="80">
        <f t="shared" si="73"/>
        <v>0.10000000000000009</v>
      </c>
      <c r="Y195" s="78">
        <f t="shared" si="74"/>
        <v>14.5</v>
      </c>
      <c r="Z195" s="78">
        <f t="shared" si="75"/>
        <v>37.700000000000003</v>
      </c>
      <c r="AA195" s="78">
        <f t="shared" si="76"/>
        <v>23.200000000000003</v>
      </c>
      <c r="AB195" s="80">
        <f t="shared" si="77"/>
        <v>1.6</v>
      </c>
      <c r="AC195" s="115">
        <v>6</v>
      </c>
      <c r="AD195" s="83">
        <f t="shared" si="63"/>
        <v>87</v>
      </c>
      <c r="AE195" s="83">
        <f t="shared" si="64"/>
        <v>87</v>
      </c>
      <c r="AF195" s="83">
        <f t="shared" si="78"/>
        <v>0</v>
      </c>
      <c r="AG195" s="83">
        <f t="shared" si="65"/>
        <v>217.5</v>
      </c>
      <c r="AH195" s="83">
        <f t="shared" si="66"/>
        <v>226.20000000000002</v>
      </c>
      <c r="AI195" s="83">
        <f t="shared" si="79"/>
        <v>8.7000000000000171</v>
      </c>
      <c r="AJ195" s="83">
        <f t="shared" si="80"/>
        <v>130.5</v>
      </c>
      <c r="AK195" s="83">
        <f t="shared" si="80"/>
        <v>139.20000000000002</v>
      </c>
      <c r="AL195" s="83">
        <f t="shared" si="81"/>
        <v>8.7000000000000171</v>
      </c>
      <c r="AM195" s="80">
        <f t="shared" si="82"/>
        <v>1.5</v>
      </c>
      <c r="AN195" s="80">
        <f t="shared" si="83"/>
        <v>1.6</v>
      </c>
      <c r="AO195" s="80">
        <f t="shared" si="84"/>
        <v>0.10000000000000009</v>
      </c>
    </row>
    <row r="196" spans="1:41" x14ac:dyDescent="0.25">
      <c r="A196" s="77">
        <f>IF('Inventory List'!A146="","",'Inventory List'!A146)</f>
        <v>237</v>
      </c>
      <c r="B196" s="77" t="str">
        <f>IF('Inventory List'!B146="","",'Inventory List'!B146)</f>
        <v>Accessories</v>
      </c>
      <c r="C196" s="77" t="str">
        <f>IF('Inventory List'!C146="","",'Inventory List'!C146)</f>
        <v>Jewelry</v>
      </c>
      <c r="D196" s="77" t="str">
        <f>IF('Inventory List'!D146="","",'Inventory List'!D146)</f>
        <v>Necklace</v>
      </c>
      <c r="E196" s="77" t="str">
        <f>IF('Inventory List'!E146="","",'Inventory List'!E146)</f>
        <v>Girls</v>
      </c>
      <c r="F196" s="77" t="str">
        <f>IF('Inventory List'!F146="","",'Inventory List'!F146)</f>
        <v>10"</v>
      </c>
      <c r="G196" s="77" t="str">
        <f>IF('Inventory List'!G146="","",'Inventory List'!G146)</f>
        <v>Silver</v>
      </c>
      <c r="H196" s="78">
        <f>IF('Inventory List'!J146="","",'Inventory List'!J146)</f>
        <v>14.5</v>
      </c>
      <c r="I196" s="79">
        <f>IF('Inventory List'!K146="","",'Inventory List'!K146)</f>
        <v>1.5</v>
      </c>
      <c r="J196" s="78">
        <f>IF('Inventory List'!M146="","",'Inventory List'!M146)</f>
        <v>36.25</v>
      </c>
      <c r="K196" s="78">
        <f t="shared" si="60"/>
        <v>21.75</v>
      </c>
      <c r="L196" s="80">
        <f t="shared" si="61"/>
        <v>1.5</v>
      </c>
      <c r="N196" s="81" t="str">
        <f t="shared" si="62"/>
        <v/>
      </c>
      <c r="O196" s="167">
        <f t="shared" si="67"/>
        <v>14.5</v>
      </c>
      <c r="P196" s="168">
        <f t="shared" si="68"/>
        <v>1.6</v>
      </c>
      <c r="Q196" s="78">
        <f t="shared" si="69"/>
        <v>37.700000000000003</v>
      </c>
      <c r="T196" s="80" t="str">
        <f t="shared" si="70"/>
        <v/>
      </c>
      <c r="V196" s="78">
        <f t="shared" si="71"/>
        <v>0</v>
      </c>
      <c r="W196" s="78">
        <f t="shared" si="72"/>
        <v>1.4500000000000028</v>
      </c>
      <c r="X196" s="80">
        <f t="shared" si="73"/>
        <v>0.10000000000000009</v>
      </c>
      <c r="Y196" s="78">
        <f t="shared" si="74"/>
        <v>14.5</v>
      </c>
      <c r="Z196" s="78">
        <f t="shared" si="75"/>
        <v>37.700000000000003</v>
      </c>
      <c r="AA196" s="78">
        <f t="shared" si="76"/>
        <v>23.200000000000003</v>
      </c>
      <c r="AB196" s="80">
        <f t="shared" si="77"/>
        <v>1.6</v>
      </c>
      <c r="AC196" s="115">
        <v>6</v>
      </c>
      <c r="AD196" s="83">
        <f t="shared" si="63"/>
        <v>87</v>
      </c>
      <c r="AE196" s="83">
        <f t="shared" si="64"/>
        <v>87</v>
      </c>
      <c r="AF196" s="83">
        <f t="shared" si="78"/>
        <v>0</v>
      </c>
      <c r="AG196" s="83">
        <f t="shared" si="65"/>
        <v>217.5</v>
      </c>
      <c r="AH196" s="83">
        <f t="shared" si="66"/>
        <v>226.20000000000002</v>
      </c>
      <c r="AI196" s="83">
        <f t="shared" si="79"/>
        <v>8.7000000000000171</v>
      </c>
      <c r="AJ196" s="83">
        <f t="shared" si="80"/>
        <v>130.5</v>
      </c>
      <c r="AK196" s="83">
        <f t="shared" si="80"/>
        <v>139.20000000000002</v>
      </c>
      <c r="AL196" s="83">
        <f t="shared" si="81"/>
        <v>8.7000000000000171</v>
      </c>
      <c r="AM196" s="80">
        <f t="shared" si="82"/>
        <v>1.5</v>
      </c>
      <c r="AN196" s="80">
        <f t="shared" si="83"/>
        <v>1.6</v>
      </c>
      <c r="AO196" s="80">
        <f t="shared" si="84"/>
        <v>0.10000000000000009</v>
      </c>
    </row>
    <row r="197" spans="1:41" x14ac:dyDescent="0.25">
      <c r="A197" s="77">
        <f>IF('Inventory List'!A147="","",'Inventory List'!A147)</f>
        <v>238</v>
      </c>
      <c r="B197" s="77" t="str">
        <f>IF('Inventory List'!B147="","",'Inventory List'!B147)</f>
        <v>Accessories</v>
      </c>
      <c r="C197" s="77" t="str">
        <f>IF('Inventory List'!C147="","",'Inventory List'!C147)</f>
        <v>Jewelry</v>
      </c>
      <c r="D197" s="77" t="str">
        <f>IF('Inventory List'!D147="","",'Inventory List'!D147)</f>
        <v>Bracelet</v>
      </c>
      <c r="E197" s="77" t="str">
        <f>IF('Inventory List'!E147="","",'Inventory List'!E147)</f>
        <v>Women</v>
      </c>
      <c r="F197" s="77" t="str">
        <f>IF('Inventory List'!F147="","",'Inventory List'!F147)</f>
        <v>8"</v>
      </c>
      <c r="G197" s="77" t="str">
        <f>IF('Inventory List'!G147="","",'Inventory List'!G147)</f>
        <v>Gold</v>
      </c>
      <c r="H197" s="78">
        <f>IF('Inventory List'!J147="","",'Inventory List'!J147)</f>
        <v>4</v>
      </c>
      <c r="I197" s="79">
        <f>IF('Inventory List'!K147="","",'Inventory List'!K147)</f>
        <v>1.5</v>
      </c>
      <c r="J197" s="78">
        <f>IF('Inventory List'!M147="","",'Inventory List'!M147)</f>
        <v>10</v>
      </c>
      <c r="K197" s="78">
        <f t="shared" si="60"/>
        <v>6</v>
      </c>
      <c r="L197" s="80">
        <f t="shared" si="61"/>
        <v>1.5</v>
      </c>
      <c r="N197" s="81" t="str">
        <f t="shared" si="62"/>
        <v/>
      </c>
      <c r="O197" s="167">
        <f t="shared" si="67"/>
        <v>4</v>
      </c>
      <c r="P197" s="168">
        <f t="shared" si="68"/>
        <v>1.6</v>
      </c>
      <c r="Q197" s="78">
        <f t="shared" si="69"/>
        <v>10.4</v>
      </c>
      <c r="T197" s="80" t="str">
        <f t="shared" si="70"/>
        <v/>
      </c>
      <c r="V197" s="78">
        <f t="shared" si="71"/>
        <v>0</v>
      </c>
      <c r="W197" s="78">
        <f t="shared" si="72"/>
        <v>0.40000000000000036</v>
      </c>
      <c r="X197" s="80">
        <f t="shared" si="73"/>
        <v>0.10000000000000009</v>
      </c>
      <c r="Y197" s="78">
        <f t="shared" si="74"/>
        <v>4</v>
      </c>
      <c r="Z197" s="78">
        <f t="shared" si="75"/>
        <v>10.4</v>
      </c>
      <c r="AA197" s="78">
        <f t="shared" si="76"/>
        <v>6.4</v>
      </c>
      <c r="AB197" s="80">
        <f t="shared" si="77"/>
        <v>1.6</v>
      </c>
      <c r="AC197" s="115">
        <v>6</v>
      </c>
      <c r="AD197" s="83">
        <f t="shared" si="63"/>
        <v>24</v>
      </c>
      <c r="AE197" s="83">
        <f t="shared" si="64"/>
        <v>24</v>
      </c>
      <c r="AF197" s="83">
        <f t="shared" si="78"/>
        <v>0</v>
      </c>
      <c r="AG197" s="83">
        <f t="shared" si="65"/>
        <v>60</v>
      </c>
      <c r="AH197" s="83">
        <f t="shared" si="66"/>
        <v>62.400000000000006</v>
      </c>
      <c r="AI197" s="83">
        <f t="shared" si="79"/>
        <v>2.4000000000000057</v>
      </c>
      <c r="AJ197" s="83">
        <f t="shared" si="80"/>
        <v>36</v>
      </c>
      <c r="AK197" s="83">
        <f t="shared" si="80"/>
        <v>38.400000000000006</v>
      </c>
      <c r="AL197" s="83">
        <f t="shared" si="81"/>
        <v>2.4000000000000057</v>
      </c>
      <c r="AM197" s="80">
        <f t="shared" si="82"/>
        <v>1.5</v>
      </c>
      <c r="AN197" s="80">
        <f t="shared" si="83"/>
        <v>1.6000000000000003</v>
      </c>
      <c r="AO197" s="80">
        <f t="shared" si="84"/>
        <v>0.10000000000000031</v>
      </c>
    </row>
    <row r="198" spans="1:41" x14ac:dyDescent="0.25">
      <c r="A198" s="77">
        <f>IF('Inventory List'!A148="","",'Inventory List'!A148)</f>
        <v>239</v>
      </c>
      <c r="B198" s="77" t="str">
        <f>IF('Inventory List'!B148="","",'Inventory List'!B148)</f>
        <v>Accessories</v>
      </c>
      <c r="C198" s="77" t="str">
        <f>IF('Inventory List'!C148="","",'Inventory List'!C148)</f>
        <v>Jewelry</v>
      </c>
      <c r="D198" s="77" t="str">
        <f>IF('Inventory List'!D148="","",'Inventory List'!D148)</f>
        <v>Bracelet</v>
      </c>
      <c r="E198" s="77" t="str">
        <f>IF('Inventory List'!E148="","",'Inventory List'!E148)</f>
        <v>Women</v>
      </c>
      <c r="F198" s="77" t="str">
        <f>IF('Inventory List'!F148="","",'Inventory List'!F148)</f>
        <v>8"</v>
      </c>
      <c r="G198" s="77" t="str">
        <f>IF('Inventory List'!G148="","",'Inventory List'!G148)</f>
        <v>Silver</v>
      </c>
      <c r="H198" s="78">
        <f>IF('Inventory List'!J148="","",'Inventory List'!J148)</f>
        <v>4</v>
      </c>
      <c r="I198" s="79">
        <f>IF('Inventory List'!K148="","",'Inventory List'!K148)</f>
        <v>1.5</v>
      </c>
      <c r="J198" s="78">
        <f>IF('Inventory List'!M148="","",'Inventory List'!M148)</f>
        <v>10</v>
      </c>
      <c r="K198" s="78">
        <f t="shared" si="60"/>
        <v>6</v>
      </c>
      <c r="L198" s="80">
        <f t="shared" si="61"/>
        <v>1.5</v>
      </c>
      <c r="N198" s="81" t="str">
        <f t="shared" si="62"/>
        <v/>
      </c>
      <c r="O198" s="167">
        <f t="shared" si="67"/>
        <v>4</v>
      </c>
      <c r="P198" s="168">
        <f t="shared" si="68"/>
        <v>1.6</v>
      </c>
      <c r="Q198" s="78">
        <f t="shared" si="69"/>
        <v>10.4</v>
      </c>
      <c r="T198" s="80" t="str">
        <f t="shared" si="70"/>
        <v/>
      </c>
      <c r="V198" s="78">
        <f t="shared" si="71"/>
        <v>0</v>
      </c>
      <c r="W198" s="78">
        <f t="shared" si="72"/>
        <v>0.40000000000000036</v>
      </c>
      <c r="X198" s="80">
        <f t="shared" si="73"/>
        <v>0.10000000000000009</v>
      </c>
      <c r="Y198" s="78">
        <f t="shared" si="74"/>
        <v>4</v>
      </c>
      <c r="Z198" s="78">
        <f t="shared" si="75"/>
        <v>10.4</v>
      </c>
      <c r="AA198" s="78">
        <f t="shared" si="76"/>
        <v>6.4</v>
      </c>
      <c r="AB198" s="80">
        <f t="shared" si="77"/>
        <v>1.6</v>
      </c>
      <c r="AC198" s="115">
        <v>6</v>
      </c>
      <c r="AD198" s="83">
        <f t="shared" si="63"/>
        <v>24</v>
      </c>
      <c r="AE198" s="83">
        <f t="shared" si="64"/>
        <v>24</v>
      </c>
      <c r="AF198" s="83">
        <f t="shared" si="78"/>
        <v>0</v>
      </c>
      <c r="AG198" s="83">
        <f t="shared" si="65"/>
        <v>60</v>
      </c>
      <c r="AH198" s="83">
        <f t="shared" si="66"/>
        <v>62.400000000000006</v>
      </c>
      <c r="AI198" s="83">
        <f t="shared" si="79"/>
        <v>2.4000000000000057</v>
      </c>
      <c r="AJ198" s="83">
        <f t="shared" si="80"/>
        <v>36</v>
      </c>
      <c r="AK198" s="83">
        <f t="shared" si="80"/>
        <v>38.400000000000006</v>
      </c>
      <c r="AL198" s="83">
        <f t="shared" si="81"/>
        <v>2.4000000000000057</v>
      </c>
      <c r="AM198" s="80">
        <f t="shared" si="82"/>
        <v>1.5</v>
      </c>
      <c r="AN198" s="80">
        <f t="shared" si="83"/>
        <v>1.6000000000000003</v>
      </c>
      <c r="AO198" s="80">
        <f t="shared" si="84"/>
        <v>0.10000000000000031</v>
      </c>
    </row>
    <row r="199" spans="1:41" x14ac:dyDescent="0.25">
      <c r="A199" s="77">
        <f>IF('Inventory List'!A149="","",'Inventory List'!A149)</f>
        <v>240</v>
      </c>
      <c r="B199" s="77" t="str">
        <f>IF('Inventory List'!B149="","",'Inventory List'!B149)</f>
        <v>Accessories</v>
      </c>
      <c r="C199" s="77" t="str">
        <f>IF('Inventory List'!C149="","",'Inventory List'!C149)</f>
        <v>Jewelry</v>
      </c>
      <c r="D199" s="77" t="str">
        <f>IF('Inventory List'!D149="","",'Inventory List'!D149)</f>
        <v>Bracelet</v>
      </c>
      <c r="E199" s="77" t="str">
        <f>IF('Inventory List'!E149="","",'Inventory List'!E149)</f>
        <v>Girls</v>
      </c>
      <c r="F199" s="77" t="str">
        <f>IF('Inventory List'!F149="","",'Inventory List'!F149)</f>
        <v>5"</v>
      </c>
      <c r="G199" s="77" t="str">
        <f>IF('Inventory List'!G149="","",'Inventory List'!G149)</f>
        <v>Gold</v>
      </c>
      <c r="H199" s="78">
        <f>IF('Inventory List'!J149="","",'Inventory List'!J149)</f>
        <v>4.5</v>
      </c>
      <c r="I199" s="79">
        <f>IF('Inventory List'!K149="","",'Inventory List'!K149)</f>
        <v>1.5</v>
      </c>
      <c r="J199" s="78">
        <f>IF('Inventory List'!M149="","",'Inventory List'!M149)</f>
        <v>11.25</v>
      </c>
      <c r="K199" s="78">
        <f t="shared" si="60"/>
        <v>6.75</v>
      </c>
      <c r="L199" s="80">
        <f t="shared" si="61"/>
        <v>1.5</v>
      </c>
      <c r="N199" s="81" t="str">
        <f t="shared" si="62"/>
        <v/>
      </c>
      <c r="O199" s="167">
        <f t="shared" si="67"/>
        <v>4.5</v>
      </c>
      <c r="P199" s="168">
        <f t="shared" si="68"/>
        <v>1.6</v>
      </c>
      <c r="Q199" s="78">
        <f t="shared" si="69"/>
        <v>11.700000000000001</v>
      </c>
      <c r="T199" s="80" t="str">
        <f t="shared" si="70"/>
        <v/>
      </c>
      <c r="V199" s="78">
        <f t="shared" si="71"/>
        <v>0</v>
      </c>
      <c r="W199" s="78">
        <f t="shared" si="72"/>
        <v>0.45000000000000107</v>
      </c>
      <c r="X199" s="80">
        <f t="shared" si="73"/>
        <v>0.10000000000000009</v>
      </c>
      <c r="Y199" s="78">
        <f t="shared" si="74"/>
        <v>4.5</v>
      </c>
      <c r="Z199" s="78">
        <f t="shared" si="75"/>
        <v>11.700000000000001</v>
      </c>
      <c r="AA199" s="78">
        <f t="shared" si="76"/>
        <v>7.2000000000000011</v>
      </c>
      <c r="AB199" s="80">
        <f t="shared" si="77"/>
        <v>1.6000000000000003</v>
      </c>
      <c r="AC199" s="115">
        <v>6</v>
      </c>
      <c r="AD199" s="83">
        <f t="shared" si="63"/>
        <v>27</v>
      </c>
      <c r="AE199" s="83">
        <f t="shared" si="64"/>
        <v>27</v>
      </c>
      <c r="AF199" s="83">
        <f t="shared" si="78"/>
        <v>0</v>
      </c>
      <c r="AG199" s="83">
        <f t="shared" si="65"/>
        <v>67.5</v>
      </c>
      <c r="AH199" s="83">
        <f t="shared" si="66"/>
        <v>70.2</v>
      </c>
      <c r="AI199" s="83">
        <f t="shared" si="79"/>
        <v>2.7000000000000028</v>
      </c>
      <c r="AJ199" s="83">
        <f t="shared" si="80"/>
        <v>40.5</v>
      </c>
      <c r="AK199" s="83">
        <f t="shared" si="80"/>
        <v>43.2</v>
      </c>
      <c r="AL199" s="83">
        <f t="shared" si="81"/>
        <v>2.7000000000000028</v>
      </c>
      <c r="AM199" s="80">
        <f t="shared" si="82"/>
        <v>1.5</v>
      </c>
      <c r="AN199" s="80">
        <f t="shared" si="83"/>
        <v>1.6</v>
      </c>
      <c r="AO199" s="80">
        <f t="shared" si="84"/>
        <v>0.10000000000000009</v>
      </c>
    </row>
    <row r="200" spans="1:41" x14ac:dyDescent="0.25">
      <c r="A200" s="77">
        <f>IF('Inventory List'!A150="","",'Inventory List'!A150)</f>
        <v>241</v>
      </c>
      <c r="B200" s="77" t="str">
        <f>IF('Inventory List'!B150="","",'Inventory List'!B150)</f>
        <v>Accessories</v>
      </c>
      <c r="C200" s="77" t="str">
        <f>IF('Inventory List'!C150="","",'Inventory List'!C150)</f>
        <v>Jewelry</v>
      </c>
      <c r="D200" s="77" t="str">
        <f>IF('Inventory List'!D150="","",'Inventory List'!D150)</f>
        <v>Bracelet</v>
      </c>
      <c r="E200" s="77" t="str">
        <f>IF('Inventory List'!E150="","",'Inventory List'!E150)</f>
        <v>Girls</v>
      </c>
      <c r="F200" s="77" t="str">
        <f>IF('Inventory List'!F150="","",'Inventory List'!F150)</f>
        <v>5"</v>
      </c>
      <c r="G200" s="77" t="str">
        <f>IF('Inventory List'!G150="","",'Inventory List'!G150)</f>
        <v>Silver</v>
      </c>
      <c r="H200" s="78">
        <f>IF('Inventory List'!J150="","",'Inventory List'!J150)</f>
        <v>4.5</v>
      </c>
      <c r="I200" s="79">
        <f>IF('Inventory List'!K150="","",'Inventory List'!K150)</f>
        <v>1.5</v>
      </c>
      <c r="J200" s="78">
        <f>IF('Inventory List'!M150="","",'Inventory List'!M150)</f>
        <v>11.25</v>
      </c>
      <c r="K200" s="78">
        <f t="shared" si="60"/>
        <v>6.75</v>
      </c>
      <c r="L200" s="80">
        <f t="shared" si="61"/>
        <v>1.5</v>
      </c>
      <c r="N200" s="81" t="str">
        <f t="shared" si="62"/>
        <v/>
      </c>
      <c r="O200" s="167">
        <f t="shared" si="67"/>
        <v>4.5</v>
      </c>
      <c r="P200" s="168">
        <f t="shared" si="68"/>
        <v>1.6</v>
      </c>
      <c r="Q200" s="78">
        <f t="shared" si="69"/>
        <v>11.700000000000001</v>
      </c>
      <c r="T200" s="80" t="str">
        <f t="shared" si="70"/>
        <v/>
      </c>
      <c r="V200" s="78">
        <f t="shared" si="71"/>
        <v>0</v>
      </c>
      <c r="W200" s="78">
        <f t="shared" si="72"/>
        <v>0.45000000000000107</v>
      </c>
      <c r="X200" s="80">
        <f t="shared" si="73"/>
        <v>0.10000000000000009</v>
      </c>
      <c r="Y200" s="78">
        <f t="shared" si="74"/>
        <v>4.5</v>
      </c>
      <c r="Z200" s="78">
        <f t="shared" si="75"/>
        <v>11.700000000000001</v>
      </c>
      <c r="AA200" s="78">
        <f t="shared" si="76"/>
        <v>7.2000000000000011</v>
      </c>
      <c r="AB200" s="80">
        <f t="shared" si="77"/>
        <v>1.6000000000000003</v>
      </c>
      <c r="AC200" s="115">
        <v>6</v>
      </c>
      <c r="AD200" s="83">
        <f t="shared" si="63"/>
        <v>27</v>
      </c>
      <c r="AE200" s="83">
        <f t="shared" si="64"/>
        <v>27</v>
      </c>
      <c r="AF200" s="83">
        <f t="shared" si="78"/>
        <v>0</v>
      </c>
      <c r="AG200" s="83">
        <f t="shared" si="65"/>
        <v>67.5</v>
      </c>
      <c r="AH200" s="83">
        <f t="shared" si="66"/>
        <v>70.2</v>
      </c>
      <c r="AI200" s="83">
        <f t="shared" si="79"/>
        <v>2.7000000000000028</v>
      </c>
      <c r="AJ200" s="83">
        <f t="shared" si="80"/>
        <v>40.5</v>
      </c>
      <c r="AK200" s="83">
        <f t="shared" si="80"/>
        <v>43.2</v>
      </c>
      <c r="AL200" s="83">
        <f t="shared" si="81"/>
        <v>2.7000000000000028</v>
      </c>
      <c r="AM200" s="80">
        <f t="shared" si="82"/>
        <v>1.5</v>
      </c>
      <c r="AN200" s="80">
        <f t="shared" si="83"/>
        <v>1.6</v>
      </c>
      <c r="AO200" s="80">
        <f t="shared" si="84"/>
        <v>0.10000000000000009</v>
      </c>
    </row>
    <row r="201" spans="1:41" x14ac:dyDescent="0.25">
      <c r="A201" s="77">
        <f>IF('Inventory List'!A151="","",'Inventory List'!A151)</f>
        <v>242</v>
      </c>
      <c r="B201" s="77" t="str">
        <f>IF('Inventory List'!B151="","",'Inventory List'!B151)</f>
        <v>Hats</v>
      </c>
      <c r="C201" s="77" t="str">
        <f>IF('Inventory List'!C151="","",'Inventory List'!C151)</f>
        <v>Sun hat</v>
      </c>
      <c r="D201" s="77" t="str">
        <f>IF('Inventory List'!D151="","",'Inventory List'!D151)</f>
        <v>Eyelet</v>
      </c>
      <c r="E201" s="77" t="str">
        <f>IF('Inventory List'!E151="","",'Inventory List'!E151)</f>
        <v>Women</v>
      </c>
      <c r="F201" s="77" t="str">
        <f>IF('Inventory List'!F151="","",'Inventory List'!F151)</f>
        <v>Women</v>
      </c>
      <c r="G201" s="77" t="str">
        <f>IF('Inventory List'!G151="","",'Inventory List'!G151)</f>
        <v>White</v>
      </c>
      <c r="H201" s="78">
        <f>IF('Inventory List'!J151="","",'Inventory List'!J151)</f>
        <v>5.5</v>
      </c>
      <c r="I201" s="79">
        <f>IF('Inventory List'!K151="","",'Inventory List'!K151)</f>
        <v>1.5</v>
      </c>
      <c r="J201" s="78">
        <f>IF('Inventory List'!M151="","",'Inventory List'!M151)</f>
        <v>13.75</v>
      </c>
      <c r="K201" s="78">
        <f t="shared" si="60"/>
        <v>8.25</v>
      </c>
      <c r="L201" s="80">
        <f t="shared" si="61"/>
        <v>1.5</v>
      </c>
      <c r="N201" s="81" t="str">
        <f t="shared" si="62"/>
        <v/>
      </c>
      <c r="O201" s="167">
        <f t="shared" si="67"/>
        <v>5.5</v>
      </c>
      <c r="P201" s="168">
        <f t="shared" si="68"/>
        <v>1.6</v>
      </c>
      <c r="Q201" s="78">
        <f t="shared" si="69"/>
        <v>14.3</v>
      </c>
      <c r="T201" s="80" t="str">
        <f t="shared" si="70"/>
        <v/>
      </c>
      <c r="V201" s="78">
        <f t="shared" si="71"/>
        <v>0</v>
      </c>
      <c r="W201" s="78">
        <f t="shared" si="72"/>
        <v>0.55000000000000071</v>
      </c>
      <c r="X201" s="80">
        <f t="shared" si="73"/>
        <v>0.10000000000000009</v>
      </c>
      <c r="Y201" s="78">
        <f t="shared" si="74"/>
        <v>5.5</v>
      </c>
      <c r="Z201" s="78">
        <f t="shared" si="75"/>
        <v>14.3</v>
      </c>
      <c r="AA201" s="78">
        <f t="shared" si="76"/>
        <v>8.8000000000000007</v>
      </c>
      <c r="AB201" s="80">
        <f t="shared" si="77"/>
        <v>1.6</v>
      </c>
      <c r="AC201" s="115">
        <v>6</v>
      </c>
      <c r="AD201" s="83">
        <f t="shared" si="63"/>
        <v>33</v>
      </c>
      <c r="AE201" s="83">
        <f t="shared" si="64"/>
        <v>33</v>
      </c>
      <c r="AF201" s="83">
        <f t="shared" si="78"/>
        <v>0</v>
      </c>
      <c r="AG201" s="83">
        <f t="shared" si="65"/>
        <v>82.5</v>
      </c>
      <c r="AH201" s="83">
        <f t="shared" si="66"/>
        <v>85.800000000000011</v>
      </c>
      <c r="AI201" s="83">
        <f t="shared" si="79"/>
        <v>3.3000000000000114</v>
      </c>
      <c r="AJ201" s="83">
        <f t="shared" si="80"/>
        <v>49.5</v>
      </c>
      <c r="AK201" s="83">
        <f t="shared" si="80"/>
        <v>52.800000000000011</v>
      </c>
      <c r="AL201" s="83">
        <f t="shared" si="81"/>
        <v>3.3000000000000114</v>
      </c>
      <c r="AM201" s="80">
        <f t="shared" si="82"/>
        <v>1.5</v>
      </c>
      <c r="AN201" s="80">
        <f t="shared" si="83"/>
        <v>1.6000000000000003</v>
      </c>
      <c r="AO201" s="80">
        <f t="shared" si="84"/>
        <v>0.10000000000000031</v>
      </c>
    </row>
    <row r="202" spans="1:41" x14ac:dyDescent="0.25">
      <c r="A202" s="77">
        <f>IF('Inventory List'!A152="","",'Inventory List'!A152)</f>
        <v>243</v>
      </c>
      <c r="B202" s="77" t="str">
        <f>IF('Inventory List'!B152="","",'Inventory List'!B152)</f>
        <v>Hats</v>
      </c>
      <c r="C202" s="77" t="str">
        <f>IF('Inventory List'!C152="","",'Inventory List'!C152)</f>
        <v>Sun hat</v>
      </c>
      <c r="D202" s="77" t="str">
        <f>IF('Inventory List'!D152="","",'Inventory List'!D152)</f>
        <v>Eyelet</v>
      </c>
      <c r="E202" s="77" t="str">
        <f>IF('Inventory List'!E152="","",'Inventory List'!E152)</f>
        <v>Women</v>
      </c>
      <c r="F202" s="77" t="str">
        <f>IF('Inventory List'!F152="","",'Inventory List'!F152)</f>
        <v>Women</v>
      </c>
      <c r="G202" s="77" t="str">
        <f>IF('Inventory List'!G152="","",'Inventory List'!G152)</f>
        <v>Blue</v>
      </c>
      <c r="H202" s="78">
        <f>IF('Inventory List'!J152="","",'Inventory List'!J152)</f>
        <v>5.5</v>
      </c>
      <c r="I202" s="79">
        <f>IF('Inventory List'!K152="","",'Inventory List'!K152)</f>
        <v>1.5</v>
      </c>
      <c r="J202" s="78">
        <f>IF('Inventory List'!M152="","",'Inventory List'!M152)</f>
        <v>13.75</v>
      </c>
      <c r="K202" s="78">
        <f t="shared" si="60"/>
        <v>8.25</v>
      </c>
      <c r="L202" s="80">
        <f t="shared" si="61"/>
        <v>1.5</v>
      </c>
      <c r="N202" s="81" t="str">
        <f t="shared" si="62"/>
        <v/>
      </c>
      <c r="O202" s="167">
        <f t="shared" si="67"/>
        <v>5.5</v>
      </c>
      <c r="P202" s="168">
        <f t="shared" si="68"/>
        <v>1.6</v>
      </c>
      <c r="Q202" s="78">
        <f t="shared" si="69"/>
        <v>14.3</v>
      </c>
      <c r="T202" s="80" t="str">
        <f t="shared" si="70"/>
        <v/>
      </c>
      <c r="V202" s="78">
        <f t="shared" si="71"/>
        <v>0</v>
      </c>
      <c r="W202" s="78">
        <f t="shared" si="72"/>
        <v>0.55000000000000071</v>
      </c>
      <c r="X202" s="80">
        <f t="shared" si="73"/>
        <v>0.10000000000000009</v>
      </c>
      <c r="Y202" s="78">
        <f t="shared" si="74"/>
        <v>5.5</v>
      </c>
      <c r="Z202" s="78">
        <f t="shared" si="75"/>
        <v>14.3</v>
      </c>
      <c r="AA202" s="78">
        <f t="shared" si="76"/>
        <v>8.8000000000000007</v>
      </c>
      <c r="AB202" s="80">
        <f t="shared" si="77"/>
        <v>1.6</v>
      </c>
      <c r="AC202" s="115">
        <v>6</v>
      </c>
      <c r="AD202" s="83">
        <f t="shared" si="63"/>
        <v>33</v>
      </c>
      <c r="AE202" s="83">
        <f t="shared" si="64"/>
        <v>33</v>
      </c>
      <c r="AF202" s="83">
        <f t="shared" si="78"/>
        <v>0</v>
      </c>
      <c r="AG202" s="83">
        <f t="shared" si="65"/>
        <v>82.5</v>
      </c>
      <c r="AH202" s="83">
        <f t="shared" si="66"/>
        <v>85.800000000000011</v>
      </c>
      <c r="AI202" s="83">
        <f t="shared" si="79"/>
        <v>3.3000000000000114</v>
      </c>
      <c r="AJ202" s="83">
        <f t="shared" si="80"/>
        <v>49.5</v>
      </c>
      <c r="AK202" s="83">
        <f t="shared" si="80"/>
        <v>52.800000000000011</v>
      </c>
      <c r="AL202" s="83">
        <f t="shared" si="81"/>
        <v>3.3000000000000114</v>
      </c>
      <c r="AM202" s="80">
        <f t="shared" si="82"/>
        <v>1.5</v>
      </c>
      <c r="AN202" s="80">
        <f t="shared" si="83"/>
        <v>1.6000000000000003</v>
      </c>
      <c r="AO202" s="80">
        <f t="shared" si="84"/>
        <v>0.10000000000000031</v>
      </c>
    </row>
    <row r="203" spans="1:41" x14ac:dyDescent="0.25">
      <c r="A203" s="77">
        <f>IF('Inventory List'!A153="","",'Inventory List'!A153)</f>
        <v>244</v>
      </c>
      <c r="B203" s="77" t="str">
        <f>IF('Inventory List'!B153="","",'Inventory List'!B153)</f>
        <v>Hats</v>
      </c>
      <c r="C203" s="77" t="str">
        <f>IF('Inventory List'!C153="","",'Inventory List'!C153)</f>
        <v>Sun hat</v>
      </c>
      <c r="D203" s="77" t="str">
        <f>IF('Inventory List'!D153="","",'Inventory List'!D153)</f>
        <v>Eyelet</v>
      </c>
      <c r="E203" s="77" t="str">
        <f>IF('Inventory List'!E153="","",'Inventory List'!E153)</f>
        <v>Girls</v>
      </c>
      <c r="F203" s="77" t="str">
        <f>IF('Inventory List'!F153="","",'Inventory List'!F153)</f>
        <v>Girls</v>
      </c>
      <c r="G203" s="77" t="str">
        <f>IF('Inventory List'!G153="","",'Inventory List'!G153)</f>
        <v>White</v>
      </c>
      <c r="H203" s="78">
        <f>IF('Inventory List'!J153="","",'Inventory List'!J153)</f>
        <v>4</v>
      </c>
      <c r="I203" s="79">
        <f>IF('Inventory List'!K153="","",'Inventory List'!K153)</f>
        <v>1.5</v>
      </c>
      <c r="J203" s="78">
        <f>IF('Inventory List'!M153="","",'Inventory List'!M153)</f>
        <v>10</v>
      </c>
      <c r="K203" s="78">
        <f t="shared" si="60"/>
        <v>6</v>
      </c>
      <c r="L203" s="80">
        <f t="shared" si="61"/>
        <v>1.5</v>
      </c>
      <c r="N203" s="81" t="str">
        <f t="shared" si="62"/>
        <v/>
      </c>
      <c r="O203" s="167">
        <f t="shared" si="67"/>
        <v>4</v>
      </c>
      <c r="P203" s="168">
        <f t="shared" si="68"/>
        <v>1.6</v>
      </c>
      <c r="Q203" s="78">
        <f t="shared" si="69"/>
        <v>10.4</v>
      </c>
      <c r="T203" s="80" t="str">
        <f t="shared" si="70"/>
        <v/>
      </c>
      <c r="V203" s="78">
        <f t="shared" si="71"/>
        <v>0</v>
      </c>
      <c r="W203" s="78">
        <f t="shared" si="72"/>
        <v>0.40000000000000036</v>
      </c>
      <c r="X203" s="80">
        <f t="shared" si="73"/>
        <v>0.10000000000000009</v>
      </c>
      <c r="Y203" s="78">
        <f t="shared" si="74"/>
        <v>4</v>
      </c>
      <c r="Z203" s="78">
        <f t="shared" si="75"/>
        <v>10.4</v>
      </c>
      <c r="AA203" s="78">
        <f t="shared" si="76"/>
        <v>6.4</v>
      </c>
      <c r="AB203" s="80">
        <f t="shared" si="77"/>
        <v>1.6</v>
      </c>
      <c r="AC203" s="115">
        <v>6</v>
      </c>
      <c r="AD203" s="83">
        <f t="shared" si="63"/>
        <v>24</v>
      </c>
      <c r="AE203" s="83">
        <f t="shared" si="64"/>
        <v>24</v>
      </c>
      <c r="AF203" s="83">
        <f t="shared" si="78"/>
        <v>0</v>
      </c>
      <c r="AG203" s="83">
        <f t="shared" si="65"/>
        <v>60</v>
      </c>
      <c r="AH203" s="83">
        <f t="shared" si="66"/>
        <v>62.400000000000006</v>
      </c>
      <c r="AI203" s="83">
        <f t="shared" si="79"/>
        <v>2.4000000000000057</v>
      </c>
      <c r="AJ203" s="83">
        <f t="shared" si="80"/>
        <v>36</v>
      </c>
      <c r="AK203" s="83">
        <f t="shared" si="80"/>
        <v>38.400000000000006</v>
      </c>
      <c r="AL203" s="83">
        <f t="shared" si="81"/>
        <v>2.4000000000000057</v>
      </c>
      <c r="AM203" s="80">
        <f t="shared" si="82"/>
        <v>1.5</v>
      </c>
      <c r="AN203" s="80">
        <f t="shared" si="83"/>
        <v>1.6000000000000003</v>
      </c>
      <c r="AO203" s="80">
        <f t="shared" si="84"/>
        <v>0.10000000000000031</v>
      </c>
    </row>
    <row r="204" spans="1:41" x14ac:dyDescent="0.25">
      <c r="A204" s="77">
        <f>IF('Inventory List'!A154="","",'Inventory List'!A154)</f>
        <v>245</v>
      </c>
      <c r="B204" s="77" t="str">
        <f>IF('Inventory List'!B154="","",'Inventory List'!B154)</f>
        <v>Hats</v>
      </c>
      <c r="C204" s="77" t="str">
        <f>IF('Inventory List'!C154="","",'Inventory List'!C154)</f>
        <v>Sun hat</v>
      </c>
      <c r="D204" s="77" t="str">
        <f>IF('Inventory List'!D154="","",'Inventory List'!D154)</f>
        <v>Eyelet</v>
      </c>
      <c r="E204" s="77" t="str">
        <f>IF('Inventory List'!E154="","",'Inventory List'!E154)</f>
        <v>Girls</v>
      </c>
      <c r="F204" s="77" t="str">
        <f>IF('Inventory List'!F154="","",'Inventory List'!F154)</f>
        <v>Girls</v>
      </c>
      <c r="G204" s="77" t="str">
        <f>IF('Inventory List'!G154="","",'Inventory List'!G154)</f>
        <v>Blue</v>
      </c>
      <c r="H204" s="78">
        <f>IF('Inventory List'!J154="","",'Inventory List'!J154)</f>
        <v>4</v>
      </c>
      <c r="I204" s="79">
        <f>IF('Inventory List'!K154="","",'Inventory List'!K154)</f>
        <v>1.5</v>
      </c>
      <c r="J204" s="78">
        <f>IF('Inventory List'!M154="","",'Inventory List'!M154)</f>
        <v>10</v>
      </c>
      <c r="K204" s="78">
        <f t="shared" si="60"/>
        <v>6</v>
      </c>
      <c r="L204" s="80">
        <f t="shared" si="61"/>
        <v>1.5</v>
      </c>
      <c r="N204" s="81" t="str">
        <f t="shared" si="62"/>
        <v/>
      </c>
      <c r="O204" s="167">
        <f t="shared" si="67"/>
        <v>4</v>
      </c>
      <c r="P204" s="168">
        <f t="shared" si="68"/>
        <v>1.6</v>
      </c>
      <c r="Q204" s="78">
        <f t="shared" si="69"/>
        <v>10.4</v>
      </c>
      <c r="T204" s="80" t="str">
        <f t="shared" si="70"/>
        <v/>
      </c>
      <c r="V204" s="78">
        <f t="shared" si="71"/>
        <v>0</v>
      </c>
      <c r="W204" s="78">
        <f t="shared" si="72"/>
        <v>0.40000000000000036</v>
      </c>
      <c r="X204" s="80">
        <f t="shared" si="73"/>
        <v>0.10000000000000009</v>
      </c>
      <c r="Y204" s="78">
        <f t="shared" si="74"/>
        <v>4</v>
      </c>
      <c r="Z204" s="78">
        <f t="shared" si="75"/>
        <v>10.4</v>
      </c>
      <c r="AA204" s="78">
        <f t="shared" si="76"/>
        <v>6.4</v>
      </c>
      <c r="AB204" s="80">
        <f t="shared" si="77"/>
        <v>1.6</v>
      </c>
      <c r="AC204" s="115">
        <v>6</v>
      </c>
      <c r="AD204" s="83">
        <f t="shared" si="63"/>
        <v>24</v>
      </c>
      <c r="AE204" s="83">
        <f t="shared" si="64"/>
        <v>24</v>
      </c>
      <c r="AF204" s="83">
        <f t="shared" si="78"/>
        <v>0</v>
      </c>
      <c r="AG204" s="83">
        <f t="shared" si="65"/>
        <v>60</v>
      </c>
      <c r="AH204" s="83">
        <f t="shared" si="66"/>
        <v>62.400000000000006</v>
      </c>
      <c r="AI204" s="83">
        <f t="shared" si="79"/>
        <v>2.4000000000000057</v>
      </c>
      <c r="AJ204" s="83">
        <f t="shared" si="80"/>
        <v>36</v>
      </c>
      <c r="AK204" s="83">
        <f t="shared" si="80"/>
        <v>38.400000000000006</v>
      </c>
      <c r="AL204" s="83">
        <f t="shared" si="81"/>
        <v>2.4000000000000057</v>
      </c>
      <c r="AM204" s="80">
        <f t="shared" si="82"/>
        <v>1.5</v>
      </c>
      <c r="AN204" s="80">
        <f t="shared" si="83"/>
        <v>1.6000000000000003</v>
      </c>
      <c r="AO204" s="80">
        <f t="shared" si="84"/>
        <v>0.10000000000000031</v>
      </c>
    </row>
    <row r="205" spans="1:41" x14ac:dyDescent="0.25">
      <c r="A205" s="77">
        <f>IF('Inventory List'!A155="","",'Inventory List'!A155)</f>
        <v>246</v>
      </c>
      <c r="B205" s="77" t="str">
        <f>IF('Inventory List'!B155="","",'Inventory List'!B155)</f>
        <v>Hats</v>
      </c>
      <c r="C205" s="77" t="str">
        <f>IF('Inventory List'!C155="","",'Inventory List'!C155)</f>
        <v>Ball cap</v>
      </c>
      <c r="D205" s="77" t="str">
        <f>IF('Inventory List'!D155="","",'Inventory List'!D155)</f>
        <v>Cotton</v>
      </c>
      <c r="E205" s="77" t="str">
        <f>IF('Inventory List'!E155="","",'Inventory List'!E155)</f>
        <v>Mens</v>
      </c>
      <c r="F205" s="77" t="str">
        <f>IF('Inventory List'!F155="","",'Inventory List'!F155)</f>
        <v>Mens</v>
      </c>
      <c r="G205" s="77" t="str">
        <f>IF('Inventory List'!G155="","",'Inventory List'!G155)</f>
        <v>Blue</v>
      </c>
      <c r="H205" s="78">
        <f>IF('Inventory List'!J155="","",'Inventory List'!J155)</f>
        <v>2.5</v>
      </c>
      <c r="I205" s="79">
        <f>IF('Inventory List'!K155="","",'Inventory List'!K155)</f>
        <v>1.5</v>
      </c>
      <c r="J205" s="78">
        <f>IF('Inventory List'!M155="","",'Inventory List'!M155)</f>
        <v>6.25</v>
      </c>
      <c r="K205" s="78">
        <f t="shared" si="60"/>
        <v>3.75</v>
      </c>
      <c r="L205" s="80">
        <f t="shared" si="61"/>
        <v>1.5</v>
      </c>
      <c r="N205" s="81" t="str">
        <f t="shared" si="62"/>
        <v/>
      </c>
      <c r="O205" s="167">
        <f t="shared" si="67"/>
        <v>2.5</v>
      </c>
      <c r="P205" s="168">
        <f t="shared" si="68"/>
        <v>1.6</v>
      </c>
      <c r="Q205" s="78">
        <f t="shared" si="69"/>
        <v>6.5</v>
      </c>
      <c r="T205" s="80" t="str">
        <f t="shared" si="70"/>
        <v/>
      </c>
      <c r="V205" s="78">
        <f t="shared" si="71"/>
        <v>0</v>
      </c>
      <c r="W205" s="78">
        <f t="shared" si="72"/>
        <v>0.25</v>
      </c>
      <c r="X205" s="80">
        <f t="shared" si="73"/>
        <v>0.10000000000000009</v>
      </c>
      <c r="Y205" s="78">
        <f t="shared" si="74"/>
        <v>2.5</v>
      </c>
      <c r="Z205" s="78">
        <f t="shared" si="75"/>
        <v>6.5</v>
      </c>
      <c r="AA205" s="78">
        <f t="shared" si="76"/>
        <v>4</v>
      </c>
      <c r="AB205" s="80">
        <f t="shared" si="77"/>
        <v>1.6</v>
      </c>
      <c r="AC205" s="115">
        <v>6</v>
      </c>
      <c r="AD205" s="83">
        <f t="shared" si="63"/>
        <v>15</v>
      </c>
      <c r="AE205" s="83">
        <f t="shared" si="64"/>
        <v>15</v>
      </c>
      <c r="AF205" s="83">
        <f t="shared" si="78"/>
        <v>0</v>
      </c>
      <c r="AG205" s="83">
        <f t="shared" si="65"/>
        <v>37.5</v>
      </c>
      <c r="AH205" s="83">
        <f t="shared" si="66"/>
        <v>39</v>
      </c>
      <c r="AI205" s="83">
        <f t="shared" si="79"/>
        <v>1.5</v>
      </c>
      <c r="AJ205" s="83">
        <f t="shared" si="80"/>
        <v>22.5</v>
      </c>
      <c r="AK205" s="83">
        <f t="shared" si="80"/>
        <v>24</v>
      </c>
      <c r="AL205" s="83">
        <f t="shared" si="81"/>
        <v>1.5</v>
      </c>
      <c r="AM205" s="80">
        <f t="shared" si="82"/>
        <v>1.5</v>
      </c>
      <c r="AN205" s="80">
        <f t="shared" si="83"/>
        <v>1.6</v>
      </c>
      <c r="AO205" s="80">
        <f t="shared" si="84"/>
        <v>0.10000000000000009</v>
      </c>
    </row>
    <row r="206" spans="1:41" x14ac:dyDescent="0.25">
      <c r="A206" s="77">
        <f>IF('Inventory List'!A156="","",'Inventory List'!A156)</f>
        <v>247</v>
      </c>
      <c r="B206" s="77" t="str">
        <f>IF('Inventory List'!B156="","",'Inventory List'!B156)</f>
        <v>Hats</v>
      </c>
      <c r="C206" s="77" t="str">
        <f>IF('Inventory List'!C156="","",'Inventory List'!C156)</f>
        <v>Ball cap</v>
      </c>
      <c r="D206" s="77" t="str">
        <f>IF('Inventory List'!D156="","",'Inventory List'!D156)</f>
        <v>Cotton</v>
      </c>
      <c r="E206" s="77" t="str">
        <f>IF('Inventory List'!E156="","",'Inventory List'!E156)</f>
        <v>Mens</v>
      </c>
      <c r="F206" s="77" t="str">
        <f>IF('Inventory List'!F156="","",'Inventory List'!F156)</f>
        <v>Mens</v>
      </c>
      <c r="G206" s="77" t="str">
        <f>IF('Inventory List'!G156="","",'Inventory List'!G156)</f>
        <v>Green</v>
      </c>
      <c r="H206" s="78">
        <f>IF('Inventory List'!J156="","",'Inventory List'!J156)</f>
        <v>2.5</v>
      </c>
      <c r="I206" s="79">
        <f>IF('Inventory List'!K156="","",'Inventory List'!K156)</f>
        <v>1.5</v>
      </c>
      <c r="J206" s="78">
        <f>IF('Inventory List'!M156="","",'Inventory List'!M156)</f>
        <v>6.25</v>
      </c>
      <c r="K206" s="78">
        <f t="shared" si="60"/>
        <v>3.75</v>
      </c>
      <c r="L206" s="80">
        <f t="shared" si="61"/>
        <v>1.5</v>
      </c>
      <c r="N206" s="81" t="str">
        <f t="shared" si="62"/>
        <v/>
      </c>
      <c r="O206" s="167">
        <f t="shared" si="67"/>
        <v>2.5</v>
      </c>
      <c r="P206" s="168">
        <f t="shared" si="68"/>
        <v>1.6</v>
      </c>
      <c r="Q206" s="78">
        <f t="shared" si="69"/>
        <v>6.5</v>
      </c>
      <c r="T206" s="80" t="str">
        <f t="shared" si="70"/>
        <v/>
      </c>
      <c r="V206" s="78">
        <f t="shared" si="71"/>
        <v>0</v>
      </c>
      <c r="W206" s="78">
        <f t="shared" si="72"/>
        <v>0.25</v>
      </c>
      <c r="X206" s="80">
        <f t="shared" si="73"/>
        <v>0.10000000000000009</v>
      </c>
      <c r="Y206" s="78">
        <f t="shared" si="74"/>
        <v>2.5</v>
      </c>
      <c r="Z206" s="78">
        <f t="shared" si="75"/>
        <v>6.5</v>
      </c>
      <c r="AA206" s="78">
        <f t="shared" si="76"/>
        <v>4</v>
      </c>
      <c r="AB206" s="80">
        <f t="shared" si="77"/>
        <v>1.6</v>
      </c>
      <c r="AC206" s="115">
        <v>6</v>
      </c>
      <c r="AD206" s="83">
        <f t="shared" si="63"/>
        <v>15</v>
      </c>
      <c r="AE206" s="83">
        <f t="shared" si="64"/>
        <v>15</v>
      </c>
      <c r="AF206" s="83">
        <f t="shared" si="78"/>
        <v>0</v>
      </c>
      <c r="AG206" s="83">
        <f t="shared" si="65"/>
        <v>37.5</v>
      </c>
      <c r="AH206" s="83">
        <f t="shared" si="66"/>
        <v>39</v>
      </c>
      <c r="AI206" s="83">
        <f t="shared" si="79"/>
        <v>1.5</v>
      </c>
      <c r="AJ206" s="83">
        <f t="shared" si="80"/>
        <v>22.5</v>
      </c>
      <c r="AK206" s="83">
        <f t="shared" si="80"/>
        <v>24</v>
      </c>
      <c r="AL206" s="83">
        <f t="shared" si="81"/>
        <v>1.5</v>
      </c>
      <c r="AM206" s="80">
        <f t="shared" si="82"/>
        <v>1.5</v>
      </c>
      <c r="AN206" s="80">
        <f t="shared" si="83"/>
        <v>1.6</v>
      </c>
      <c r="AO206" s="80">
        <f t="shared" si="84"/>
        <v>0.10000000000000009</v>
      </c>
    </row>
    <row r="207" spans="1:41" x14ac:dyDescent="0.25">
      <c r="A207" s="77">
        <f>IF('Inventory List'!A157="","",'Inventory List'!A157)</f>
        <v>248</v>
      </c>
      <c r="B207" s="77" t="str">
        <f>IF('Inventory List'!B157="","",'Inventory List'!B157)</f>
        <v>Hats</v>
      </c>
      <c r="C207" s="77" t="str">
        <f>IF('Inventory List'!C157="","",'Inventory List'!C157)</f>
        <v>Ball cap</v>
      </c>
      <c r="D207" s="77" t="str">
        <f>IF('Inventory List'!D157="","",'Inventory List'!D157)</f>
        <v>Cotton</v>
      </c>
      <c r="E207" s="77" t="str">
        <f>IF('Inventory List'!E157="","",'Inventory List'!E157)</f>
        <v>Mens</v>
      </c>
      <c r="F207" s="77" t="str">
        <f>IF('Inventory List'!F157="","",'Inventory List'!F157)</f>
        <v>Mens</v>
      </c>
      <c r="G207" s="77" t="str">
        <f>IF('Inventory List'!G157="","",'Inventory List'!G157)</f>
        <v>Red</v>
      </c>
      <c r="H207" s="78">
        <f>IF('Inventory List'!J157="","",'Inventory List'!J157)</f>
        <v>2.5</v>
      </c>
      <c r="I207" s="79">
        <f>IF('Inventory List'!K157="","",'Inventory List'!K157)</f>
        <v>1.5</v>
      </c>
      <c r="J207" s="78">
        <f>IF('Inventory List'!M157="","",'Inventory List'!M157)</f>
        <v>6.25</v>
      </c>
      <c r="K207" s="78">
        <f t="shared" si="60"/>
        <v>3.75</v>
      </c>
      <c r="L207" s="80">
        <f t="shared" si="61"/>
        <v>1.5</v>
      </c>
      <c r="N207" s="81" t="str">
        <f t="shared" si="62"/>
        <v/>
      </c>
      <c r="O207" s="167">
        <f t="shared" si="67"/>
        <v>2.5</v>
      </c>
      <c r="P207" s="168">
        <f t="shared" si="68"/>
        <v>1.6</v>
      </c>
      <c r="Q207" s="78">
        <f t="shared" si="69"/>
        <v>6.5</v>
      </c>
      <c r="T207" s="80" t="str">
        <f t="shared" si="70"/>
        <v/>
      </c>
      <c r="V207" s="78">
        <f t="shared" si="71"/>
        <v>0</v>
      </c>
      <c r="W207" s="78">
        <f t="shared" si="72"/>
        <v>0.25</v>
      </c>
      <c r="X207" s="80">
        <f t="shared" si="73"/>
        <v>0.10000000000000009</v>
      </c>
      <c r="Y207" s="78">
        <f t="shared" si="74"/>
        <v>2.5</v>
      </c>
      <c r="Z207" s="78">
        <f t="shared" si="75"/>
        <v>6.5</v>
      </c>
      <c r="AA207" s="78">
        <f t="shared" si="76"/>
        <v>4</v>
      </c>
      <c r="AB207" s="80">
        <f t="shared" si="77"/>
        <v>1.6</v>
      </c>
      <c r="AC207" s="115">
        <v>6</v>
      </c>
      <c r="AD207" s="83">
        <f t="shared" si="63"/>
        <v>15</v>
      </c>
      <c r="AE207" s="83">
        <f t="shared" si="64"/>
        <v>15</v>
      </c>
      <c r="AF207" s="83">
        <f t="shared" si="78"/>
        <v>0</v>
      </c>
      <c r="AG207" s="83">
        <f t="shared" si="65"/>
        <v>37.5</v>
      </c>
      <c r="AH207" s="83">
        <f t="shared" si="66"/>
        <v>39</v>
      </c>
      <c r="AI207" s="83">
        <f t="shared" si="79"/>
        <v>1.5</v>
      </c>
      <c r="AJ207" s="83">
        <f t="shared" si="80"/>
        <v>22.5</v>
      </c>
      <c r="AK207" s="83">
        <f t="shared" si="80"/>
        <v>24</v>
      </c>
      <c r="AL207" s="83">
        <f t="shared" si="81"/>
        <v>1.5</v>
      </c>
      <c r="AM207" s="80">
        <f t="shared" si="82"/>
        <v>1.5</v>
      </c>
      <c r="AN207" s="80">
        <f t="shared" si="83"/>
        <v>1.6</v>
      </c>
      <c r="AO207" s="80">
        <f t="shared" si="84"/>
        <v>0.10000000000000009</v>
      </c>
    </row>
    <row r="208" spans="1:41" x14ac:dyDescent="0.25">
      <c r="A208" s="77">
        <f>IF('Inventory List'!A158="","",'Inventory List'!A158)</f>
        <v>249</v>
      </c>
      <c r="B208" s="77" t="str">
        <f>IF('Inventory List'!B158="","",'Inventory List'!B158)</f>
        <v>Hats</v>
      </c>
      <c r="C208" s="77" t="str">
        <f>IF('Inventory List'!C158="","",'Inventory List'!C158)</f>
        <v>Ball cap</v>
      </c>
      <c r="D208" s="77" t="str">
        <f>IF('Inventory List'!D158="","",'Inventory List'!D158)</f>
        <v>Cotton</v>
      </c>
      <c r="E208" s="77" t="str">
        <f>IF('Inventory List'!E158="","",'Inventory List'!E158)</f>
        <v>Womens</v>
      </c>
      <c r="F208" s="77" t="str">
        <f>IF('Inventory List'!F158="","",'Inventory List'!F158)</f>
        <v>Womens</v>
      </c>
      <c r="G208" s="77" t="str">
        <f>IF('Inventory List'!G158="","",'Inventory List'!G158)</f>
        <v>Blue</v>
      </c>
      <c r="H208" s="78">
        <f>IF('Inventory List'!J158="","",'Inventory List'!J158)</f>
        <v>2.5</v>
      </c>
      <c r="I208" s="79">
        <f>IF('Inventory List'!K158="","",'Inventory List'!K158)</f>
        <v>1.5</v>
      </c>
      <c r="J208" s="78">
        <f>IF('Inventory List'!M158="","",'Inventory List'!M158)</f>
        <v>6.25</v>
      </c>
      <c r="K208" s="78">
        <f t="shared" si="60"/>
        <v>3.75</v>
      </c>
      <c r="L208" s="80">
        <f t="shared" si="61"/>
        <v>1.5</v>
      </c>
      <c r="N208" s="81" t="str">
        <f t="shared" si="62"/>
        <v/>
      </c>
      <c r="O208" s="167">
        <f t="shared" si="67"/>
        <v>2.5</v>
      </c>
      <c r="P208" s="168">
        <f t="shared" si="68"/>
        <v>1.6</v>
      </c>
      <c r="Q208" s="78">
        <f t="shared" si="69"/>
        <v>6.5</v>
      </c>
      <c r="T208" s="80" t="str">
        <f t="shared" si="70"/>
        <v/>
      </c>
      <c r="V208" s="78">
        <f t="shared" si="71"/>
        <v>0</v>
      </c>
      <c r="W208" s="78">
        <f t="shared" si="72"/>
        <v>0.25</v>
      </c>
      <c r="X208" s="80">
        <f t="shared" si="73"/>
        <v>0.10000000000000009</v>
      </c>
      <c r="Y208" s="78">
        <f t="shared" si="74"/>
        <v>2.5</v>
      </c>
      <c r="Z208" s="78">
        <f t="shared" si="75"/>
        <v>6.5</v>
      </c>
      <c r="AA208" s="78">
        <f t="shared" si="76"/>
        <v>4</v>
      </c>
      <c r="AB208" s="80">
        <f t="shared" si="77"/>
        <v>1.6</v>
      </c>
      <c r="AC208" s="115">
        <v>6</v>
      </c>
      <c r="AD208" s="83">
        <f t="shared" si="63"/>
        <v>15</v>
      </c>
      <c r="AE208" s="83">
        <f t="shared" si="64"/>
        <v>15</v>
      </c>
      <c r="AF208" s="83">
        <f t="shared" si="78"/>
        <v>0</v>
      </c>
      <c r="AG208" s="83">
        <f t="shared" si="65"/>
        <v>37.5</v>
      </c>
      <c r="AH208" s="83">
        <f t="shared" si="66"/>
        <v>39</v>
      </c>
      <c r="AI208" s="83">
        <f t="shared" si="79"/>
        <v>1.5</v>
      </c>
      <c r="AJ208" s="83">
        <f t="shared" si="80"/>
        <v>22.5</v>
      </c>
      <c r="AK208" s="83">
        <f t="shared" si="80"/>
        <v>24</v>
      </c>
      <c r="AL208" s="83">
        <f t="shared" si="81"/>
        <v>1.5</v>
      </c>
      <c r="AM208" s="80">
        <f t="shared" si="82"/>
        <v>1.5</v>
      </c>
      <c r="AN208" s="80">
        <f t="shared" si="83"/>
        <v>1.6</v>
      </c>
      <c r="AO208" s="80">
        <f t="shared" si="84"/>
        <v>0.10000000000000009</v>
      </c>
    </row>
    <row r="209" spans="1:41" x14ac:dyDescent="0.25">
      <c r="A209" s="77">
        <f>IF('Inventory List'!A159="","",'Inventory List'!A159)</f>
        <v>250</v>
      </c>
      <c r="B209" s="77" t="str">
        <f>IF('Inventory List'!B159="","",'Inventory List'!B159)</f>
        <v>Hats</v>
      </c>
      <c r="C209" s="77" t="str">
        <f>IF('Inventory List'!C159="","",'Inventory List'!C159)</f>
        <v>Ball cap</v>
      </c>
      <c r="D209" s="77" t="str">
        <f>IF('Inventory List'!D159="","",'Inventory List'!D159)</f>
        <v>Cotton</v>
      </c>
      <c r="E209" s="77" t="str">
        <f>IF('Inventory List'!E159="","",'Inventory List'!E159)</f>
        <v>Womens</v>
      </c>
      <c r="F209" s="77" t="str">
        <f>IF('Inventory List'!F159="","",'Inventory List'!F159)</f>
        <v>Womens</v>
      </c>
      <c r="G209" s="77" t="str">
        <f>IF('Inventory List'!G159="","",'Inventory List'!G159)</f>
        <v>Green</v>
      </c>
      <c r="H209" s="78">
        <f>IF('Inventory List'!J159="","",'Inventory List'!J159)</f>
        <v>2.5</v>
      </c>
      <c r="I209" s="79">
        <f>IF('Inventory List'!K159="","",'Inventory List'!K159)</f>
        <v>1.5</v>
      </c>
      <c r="J209" s="78">
        <f>IF('Inventory List'!M159="","",'Inventory List'!M159)</f>
        <v>6.25</v>
      </c>
      <c r="K209" s="78">
        <f t="shared" si="60"/>
        <v>3.75</v>
      </c>
      <c r="L209" s="80">
        <f t="shared" si="61"/>
        <v>1.5</v>
      </c>
      <c r="N209" s="81" t="str">
        <f t="shared" si="62"/>
        <v/>
      </c>
      <c r="O209" s="167">
        <f t="shared" si="67"/>
        <v>2.5</v>
      </c>
      <c r="P209" s="168">
        <f t="shared" si="68"/>
        <v>1.6</v>
      </c>
      <c r="Q209" s="78">
        <f t="shared" si="69"/>
        <v>6.5</v>
      </c>
      <c r="T209" s="80" t="str">
        <f t="shared" si="70"/>
        <v/>
      </c>
      <c r="V209" s="78">
        <f t="shared" si="71"/>
        <v>0</v>
      </c>
      <c r="W209" s="78">
        <f t="shared" si="72"/>
        <v>0.25</v>
      </c>
      <c r="X209" s="80">
        <f t="shared" si="73"/>
        <v>0.10000000000000009</v>
      </c>
      <c r="Y209" s="78">
        <f t="shared" si="74"/>
        <v>2.5</v>
      </c>
      <c r="Z209" s="78">
        <f t="shared" si="75"/>
        <v>6.5</v>
      </c>
      <c r="AA209" s="78">
        <f t="shared" si="76"/>
        <v>4</v>
      </c>
      <c r="AB209" s="80">
        <f t="shared" si="77"/>
        <v>1.6</v>
      </c>
      <c r="AC209" s="115">
        <v>6</v>
      </c>
      <c r="AD209" s="83">
        <f t="shared" si="63"/>
        <v>15</v>
      </c>
      <c r="AE209" s="83">
        <f t="shared" si="64"/>
        <v>15</v>
      </c>
      <c r="AF209" s="83">
        <f t="shared" si="78"/>
        <v>0</v>
      </c>
      <c r="AG209" s="83">
        <f t="shared" si="65"/>
        <v>37.5</v>
      </c>
      <c r="AH209" s="83">
        <f t="shared" si="66"/>
        <v>39</v>
      </c>
      <c r="AI209" s="83">
        <f t="shared" si="79"/>
        <v>1.5</v>
      </c>
      <c r="AJ209" s="83">
        <f t="shared" si="80"/>
        <v>22.5</v>
      </c>
      <c r="AK209" s="83">
        <f t="shared" si="80"/>
        <v>24</v>
      </c>
      <c r="AL209" s="83">
        <f t="shared" si="81"/>
        <v>1.5</v>
      </c>
      <c r="AM209" s="80">
        <f t="shared" si="82"/>
        <v>1.5</v>
      </c>
      <c r="AN209" s="80">
        <f t="shared" si="83"/>
        <v>1.6</v>
      </c>
      <c r="AO209" s="80">
        <f t="shared" si="84"/>
        <v>0.10000000000000009</v>
      </c>
    </row>
    <row r="210" spans="1:41" x14ac:dyDescent="0.25">
      <c r="A210" s="77">
        <f>IF('Inventory List'!A160="","",'Inventory List'!A160)</f>
        <v>251</v>
      </c>
      <c r="B210" s="77" t="str">
        <f>IF('Inventory List'!B160="","",'Inventory List'!B160)</f>
        <v>Hats</v>
      </c>
      <c r="C210" s="77" t="str">
        <f>IF('Inventory List'!C160="","",'Inventory List'!C160)</f>
        <v>Ball cap</v>
      </c>
      <c r="D210" s="77" t="str">
        <f>IF('Inventory List'!D160="","",'Inventory List'!D160)</f>
        <v>Cotton</v>
      </c>
      <c r="E210" s="77" t="str">
        <f>IF('Inventory List'!E160="","",'Inventory List'!E160)</f>
        <v>Womens</v>
      </c>
      <c r="F210" s="77" t="str">
        <f>IF('Inventory List'!F160="","",'Inventory List'!F160)</f>
        <v>Womens</v>
      </c>
      <c r="G210" s="77" t="str">
        <f>IF('Inventory List'!G160="","",'Inventory List'!G160)</f>
        <v>Red</v>
      </c>
      <c r="H210" s="78">
        <f>IF('Inventory List'!J160="","",'Inventory List'!J160)</f>
        <v>2.5</v>
      </c>
      <c r="I210" s="79">
        <f>IF('Inventory List'!K160="","",'Inventory List'!K160)</f>
        <v>1.5</v>
      </c>
      <c r="J210" s="78">
        <f>IF('Inventory List'!M160="","",'Inventory List'!M160)</f>
        <v>6.25</v>
      </c>
      <c r="K210" s="78">
        <f t="shared" si="60"/>
        <v>3.75</v>
      </c>
      <c r="L210" s="80">
        <f t="shared" si="61"/>
        <v>1.5</v>
      </c>
      <c r="N210" s="81" t="str">
        <f t="shared" si="62"/>
        <v/>
      </c>
      <c r="O210" s="167">
        <f t="shared" si="67"/>
        <v>2.5</v>
      </c>
      <c r="P210" s="168">
        <f t="shared" si="68"/>
        <v>1.6</v>
      </c>
      <c r="Q210" s="78">
        <f t="shared" si="69"/>
        <v>6.5</v>
      </c>
      <c r="T210" s="80" t="str">
        <f t="shared" si="70"/>
        <v/>
      </c>
      <c r="V210" s="78">
        <f t="shared" si="71"/>
        <v>0</v>
      </c>
      <c r="W210" s="78">
        <f t="shared" si="72"/>
        <v>0.25</v>
      </c>
      <c r="X210" s="80">
        <f t="shared" si="73"/>
        <v>0.10000000000000009</v>
      </c>
      <c r="Y210" s="78">
        <f t="shared" si="74"/>
        <v>2.5</v>
      </c>
      <c r="Z210" s="78">
        <f t="shared" si="75"/>
        <v>6.5</v>
      </c>
      <c r="AA210" s="78">
        <f t="shared" si="76"/>
        <v>4</v>
      </c>
      <c r="AB210" s="80">
        <f t="shared" si="77"/>
        <v>1.6</v>
      </c>
      <c r="AC210" s="115">
        <v>6</v>
      </c>
      <c r="AD210" s="83">
        <f t="shared" si="63"/>
        <v>15</v>
      </c>
      <c r="AE210" s="83">
        <f t="shared" si="64"/>
        <v>15</v>
      </c>
      <c r="AF210" s="83">
        <f t="shared" si="78"/>
        <v>0</v>
      </c>
      <c r="AG210" s="83">
        <f t="shared" si="65"/>
        <v>37.5</v>
      </c>
      <c r="AH210" s="83">
        <f t="shared" si="66"/>
        <v>39</v>
      </c>
      <c r="AI210" s="83">
        <f t="shared" si="79"/>
        <v>1.5</v>
      </c>
      <c r="AJ210" s="83">
        <f t="shared" si="80"/>
        <v>22.5</v>
      </c>
      <c r="AK210" s="83">
        <f t="shared" si="80"/>
        <v>24</v>
      </c>
      <c r="AL210" s="83">
        <f t="shared" si="81"/>
        <v>1.5</v>
      </c>
      <c r="AM210" s="80">
        <f t="shared" si="82"/>
        <v>1.5</v>
      </c>
      <c r="AN210" s="80">
        <f t="shared" si="83"/>
        <v>1.6</v>
      </c>
      <c r="AO210" s="80">
        <f t="shared" si="84"/>
        <v>0.10000000000000009</v>
      </c>
    </row>
    <row r="211" spans="1:41" x14ac:dyDescent="0.25">
      <c r="A211" s="77">
        <f>IF('Inventory List'!A161="","",'Inventory List'!A161)</f>
        <v>252</v>
      </c>
      <c r="B211" s="77" t="str">
        <f>IF('Inventory List'!B161="","",'Inventory List'!B161)</f>
        <v>Hats</v>
      </c>
      <c r="C211" s="77" t="str">
        <f>IF('Inventory List'!C161="","",'Inventory List'!C161)</f>
        <v>Ball cap</v>
      </c>
      <c r="D211" s="77" t="str">
        <f>IF('Inventory List'!D161="","",'Inventory List'!D161)</f>
        <v>Cotton</v>
      </c>
      <c r="E211" s="77" t="str">
        <f>IF('Inventory List'!E161="","",'Inventory List'!E161)</f>
        <v>Kids</v>
      </c>
      <c r="F211" s="77" t="str">
        <f>IF('Inventory List'!F161="","",'Inventory List'!F161)</f>
        <v>Kids</v>
      </c>
      <c r="G211" s="77" t="str">
        <f>IF('Inventory List'!G161="","",'Inventory List'!G161)</f>
        <v>Blue</v>
      </c>
      <c r="H211" s="78">
        <f>IF('Inventory List'!J161="","",'Inventory List'!J161)</f>
        <v>2.5</v>
      </c>
      <c r="I211" s="79">
        <f>IF('Inventory List'!K161="","",'Inventory List'!K161)</f>
        <v>1.5</v>
      </c>
      <c r="J211" s="78">
        <f>IF('Inventory List'!M161="","",'Inventory List'!M161)</f>
        <v>6.25</v>
      </c>
      <c r="K211" s="78">
        <f t="shared" si="60"/>
        <v>3.75</v>
      </c>
      <c r="L211" s="80">
        <f t="shared" si="61"/>
        <v>1.5</v>
      </c>
      <c r="N211" s="81" t="str">
        <f t="shared" si="62"/>
        <v/>
      </c>
      <c r="O211" s="167">
        <f t="shared" si="67"/>
        <v>2.5</v>
      </c>
      <c r="P211" s="168">
        <f t="shared" si="68"/>
        <v>1.6</v>
      </c>
      <c r="Q211" s="78">
        <f t="shared" si="69"/>
        <v>6.5</v>
      </c>
      <c r="T211" s="80" t="str">
        <f t="shared" si="70"/>
        <v/>
      </c>
      <c r="V211" s="78">
        <f t="shared" si="71"/>
        <v>0</v>
      </c>
      <c r="W211" s="78">
        <f t="shared" si="72"/>
        <v>0.25</v>
      </c>
      <c r="X211" s="80">
        <f t="shared" si="73"/>
        <v>0.10000000000000009</v>
      </c>
      <c r="Y211" s="78">
        <f t="shared" si="74"/>
        <v>2.5</v>
      </c>
      <c r="Z211" s="78">
        <f t="shared" si="75"/>
        <v>6.5</v>
      </c>
      <c r="AA211" s="78">
        <f t="shared" si="76"/>
        <v>4</v>
      </c>
      <c r="AB211" s="80">
        <f t="shared" si="77"/>
        <v>1.6</v>
      </c>
      <c r="AC211" s="115">
        <v>6</v>
      </c>
      <c r="AD211" s="83">
        <f t="shared" si="63"/>
        <v>15</v>
      </c>
      <c r="AE211" s="83">
        <f t="shared" si="64"/>
        <v>15</v>
      </c>
      <c r="AF211" s="83">
        <f t="shared" si="78"/>
        <v>0</v>
      </c>
      <c r="AG211" s="83">
        <f t="shared" si="65"/>
        <v>37.5</v>
      </c>
      <c r="AH211" s="83">
        <f t="shared" si="66"/>
        <v>39</v>
      </c>
      <c r="AI211" s="83">
        <f t="shared" si="79"/>
        <v>1.5</v>
      </c>
      <c r="AJ211" s="83">
        <f t="shared" si="80"/>
        <v>22.5</v>
      </c>
      <c r="AK211" s="83">
        <f t="shared" si="80"/>
        <v>24</v>
      </c>
      <c r="AL211" s="83">
        <f t="shared" si="81"/>
        <v>1.5</v>
      </c>
      <c r="AM211" s="80">
        <f t="shared" si="82"/>
        <v>1.5</v>
      </c>
      <c r="AN211" s="80">
        <f t="shared" si="83"/>
        <v>1.6</v>
      </c>
      <c r="AO211" s="80">
        <f t="shared" si="84"/>
        <v>0.10000000000000009</v>
      </c>
    </row>
    <row r="212" spans="1:41" x14ac:dyDescent="0.25">
      <c r="A212" s="77">
        <f>IF('Inventory List'!A162="","",'Inventory List'!A162)</f>
        <v>253</v>
      </c>
      <c r="B212" s="77" t="str">
        <f>IF('Inventory List'!B162="","",'Inventory List'!B162)</f>
        <v>Hats</v>
      </c>
      <c r="C212" s="77" t="str">
        <f>IF('Inventory List'!C162="","",'Inventory List'!C162)</f>
        <v>Ball cap</v>
      </c>
      <c r="D212" s="77" t="str">
        <f>IF('Inventory List'!D162="","",'Inventory List'!D162)</f>
        <v>Cotton</v>
      </c>
      <c r="E212" s="77" t="str">
        <f>IF('Inventory List'!E162="","",'Inventory List'!E162)</f>
        <v>Kids</v>
      </c>
      <c r="F212" s="77" t="str">
        <f>IF('Inventory List'!F162="","",'Inventory List'!F162)</f>
        <v>Kids</v>
      </c>
      <c r="G212" s="77" t="str">
        <f>IF('Inventory List'!G162="","",'Inventory List'!G162)</f>
        <v>Green</v>
      </c>
      <c r="H212" s="78">
        <f>IF('Inventory List'!J162="","",'Inventory List'!J162)</f>
        <v>2.5</v>
      </c>
      <c r="I212" s="79">
        <f>IF('Inventory List'!K162="","",'Inventory List'!K162)</f>
        <v>1.5</v>
      </c>
      <c r="J212" s="78">
        <f>IF('Inventory List'!M162="","",'Inventory List'!M162)</f>
        <v>6.25</v>
      </c>
      <c r="K212" s="78">
        <f t="shared" si="60"/>
        <v>3.75</v>
      </c>
      <c r="L212" s="80">
        <f t="shared" si="61"/>
        <v>1.5</v>
      </c>
      <c r="N212" s="81" t="str">
        <f t="shared" si="62"/>
        <v/>
      </c>
      <c r="O212" s="167">
        <f t="shared" si="67"/>
        <v>2.5</v>
      </c>
      <c r="P212" s="168">
        <f t="shared" si="68"/>
        <v>1.6</v>
      </c>
      <c r="Q212" s="78">
        <f t="shared" si="69"/>
        <v>6.5</v>
      </c>
      <c r="T212" s="80" t="str">
        <f t="shared" si="70"/>
        <v/>
      </c>
      <c r="V212" s="78">
        <f t="shared" si="71"/>
        <v>0</v>
      </c>
      <c r="W212" s="78">
        <f t="shared" si="72"/>
        <v>0.25</v>
      </c>
      <c r="X212" s="80">
        <f t="shared" si="73"/>
        <v>0.10000000000000009</v>
      </c>
      <c r="Y212" s="78">
        <f t="shared" si="74"/>
        <v>2.5</v>
      </c>
      <c r="Z212" s="78">
        <f t="shared" si="75"/>
        <v>6.5</v>
      </c>
      <c r="AA212" s="78">
        <f t="shared" si="76"/>
        <v>4</v>
      </c>
      <c r="AB212" s="80">
        <f t="shared" si="77"/>
        <v>1.6</v>
      </c>
      <c r="AC212" s="115">
        <v>6</v>
      </c>
      <c r="AD212" s="83">
        <f t="shared" si="63"/>
        <v>15</v>
      </c>
      <c r="AE212" s="83">
        <f t="shared" si="64"/>
        <v>15</v>
      </c>
      <c r="AF212" s="83">
        <f t="shared" si="78"/>
        <v>0</v>
      </c>
      <c r="AG212" s="83">
        <f t="shared" si="65"/>
        <v>37.5</v>
      </c>
      <c r="AH212" s="83">
        <f t="shared" si="66"/>
        <v>39</v>
      </c>
      <c r="AI212" s="83">
        <f t="shared" si="79"/>
        <v>1.5</v>
      </c>
      <c r="AJ212" s="83">
        <f t="shared" si="80"/>
        <v>22.5</v>
      </c>
      <c r="AK212" s="83">
        <f t="shared" si="80"/>
        <v>24</v>
      </c>
      <c r="AL212" s="83">
        <f t="shared" si="81"/>
        <v>1.5</v>
      </c>
      <c r="AM212" s="80">
        <f t="shared" si="82"/>
        <v>1.5</v>
      </c>
      <c r="AN212" s="80">
        <f t="shared" si="83"/>
        <v>1.6</v>
      </c>
      <c r="AO212" s="80">
        <f t="shared" si="84"/>
        <v>0.10000000000000009</v>
      </c>
    </row>
    <row r="213" spans="1:41" x14ac:dyDescent="0.25">
      <c r="A213" s="77">
        <f>IF('Inventory List'!A163="","",'Inventory List'!A163)</f>
        <v>254</v>
      </c>
      <c r="B213" s="77" t="str">
        <f>IF('Inventory List'!B163="","",'Inventory List'!B163)</f>
        <v>Hats</v>
      </c>
      <c r="C213" s="77" t="str">
        <f>IF('Inventory List'!C163="","",'Inventory List'!C163)</f>
        <v>Ball cap</v>
      </c>
      <c r="D213" s="77" t="str">
        <f>IF('Inventory List'!D163="","",'Inventory List'!D163)</f>
        <v>Cotton</v>
      </c>
      <c r="E213" s="77" t="str">
        <f>IF('Inventory List'!E163="","",'Inventory List'!E163)</f>
        <v>Kids</v>
      </c>
      <c r="F213" s="77" t="str">
        <f>IF('Inventory List'!F163="","",'Inventory List'!F163)</f>
        <v>Kids</v>
      </c>
      <c r="G213" s="77" t="str">
        <f>IF('Inventory List'!G163="","",'Inventory List'!G163)</f>
        <v>Red</v>
      </c>
      <c r="H213" s="78">
        <f>IF('Inventory List'!J163="","",'Inventory List'!J163)</f>
        <v>2.5</v>
      </c>
      <c r="I213" s="79">
        <f>IF('Inventory List'!K163="","",'Inventory List'!K163)</f>
        <v>1.5</v>
      </c>
      <c r="J213" s="78">
        <f>IF('Inventory List'!M163="","",'Inventory List'!M163)</f>
        <v>6.25</v>
      </c>
      <c r="K213" s="78">
        <f t="shared" si="60"/>
        <v>3.75</v>
      </c>
      <c r="L213" s="80">
        <f t="shared" si="61"/>
        <v>1.5</v>
      </c>
      <c r="N213" s="81" t="str">
        <f t="shared" si="62"/>
        <v/>
      </c>
      <c r="O213" s="167">
        <f t="shared" si="67"/>
        <v>2.5</v>
      </c>
      <c r="P213" s="168">
        <f t="shared" si="68"/>
        <v>1.6</v>
      </c>
      <c r="Q213" s="78">
        <f t="shared" si="69"/>
        <v>6.5</v>
      </c>
      <c r="T213" s="80" t="str">
        <f t="shared" si="70"/>
        <v/>
      </c>
      <c r="V213" s="78">
        <f t="shared" si="71"/>
        <v>0</v>
      </c>
      <c r="W213" s="78">
        <f t="shared" si="72"/>
        <v>0.25</v>
      </c>
      <c r="X213" s="80">
        <f t="shared" si="73"/>
        <v>0.10000000000000009</v>
      </c>
      <c r="Y213" s="78">
        <f t="shared" si="74"/>
        <v>2.5</v>
      </c>
      <c r="Z213" s="78">
        <f t="shared" si="75"/>
        <v>6.5</v>
      </c>
      <c r="AA213" s="78">
        <f t="shared" si="76"/>
        <v>4</v>
      </c>
      <c r="AB213" s="80">
        <f t="shared" si="77"/>
        <v>1.6</v>
      </c>
      <c r="AC213" s="115">
        <v>6</v>
      </c>
      <c r="AD213" s="83">
        <f t="shared" si="63"/>
        <v>15</v>
      </c>
      <c r="AE213" s="83">
        <f t="shared" si="64"/>
        <v>15</v>
      </c>
      <c r="AF213" s="83">
        <f t="shared" si="78"/>
        <v>0</v>
      </c>
      <c r="AG213" s="83">
        <f t="shared" si="65"/>
        <v>37.5</v>
      </c>
      <c r="AH213" s="83">
        <f t="shared" si="66"/>
        <v>39</v>
      </c>
      <c r="AI213" s="83">
        <f t="shared" si="79"/>
        <v>1.5</v>
      </c>
      <c r="AJ213" s="83">
        <f t="shared" si="80"/>
        <v>22.5</v>
      </c>
      <c r="AK213" s="83">
        <f t="shared" si="80"/>
        <v>24</v>
      </c>
      <c r="AL213" s="83">
        <f t="shared" si="81"/>
        <v>1.5</v>
      </c>
      <c r="AM213" s="80">
        <f t="shared" si="82"/>
        <v>1.5</v>
      </c>
      <c r="AN213" s="80">
        <f t="shared" si="83"/>
        <v>1.6</v>
      </c>
      <c r="AO213" s="80">
        <f t="shared" si="84"/>
        <v>0.10000000000000009</v>
      </c>
    </row>
    <row r="214" spans="1:41" x14ac:dyDescent="0.25">
      <c r="A214" s="77" t="str">
        <f>IF('Inventory List'!A164="","",'Inventory List'!A164)</f>
        <v/>
      </c>
      <c r="B214" s="77" t="str">
        <f>IF('Inventory List'!B164="","",'Inventory List'!B164)</f>
        <v/>
      </c>
      <c r="C214" s="77" t="str">
        <f>IF('Inventory List'!C164="","",'Inventory List'!C164)</f>
        <v/>
      </c>
      <c r="D214" s="77" t="str">
        <f>IF('Inventory List'!D164="","",'Inventory List'!D164)</f>
        <v/>
      </c>
      <c r="E214" s="77" t="str">
        <f>IF('Inventory List'!E164="","",'Inventory List'!E164)</f>
        <v/>
      </c>
      <c r="F214" s="77" t="str">
        <f>IF('Inventory List'!F164="","",'Inventory List'!F164)</f>
        <v/>
      </c>
      <c r="G214" s="77" t="str">
        <f>IF('Inventory List'!G164="","",'Inventory List'!G164)</f>
        <v/>
      </c>
      <c r="H214" s="78" t="str">
        <f>IF('Inventory List'!J164="","",'Inventory List'!J164)</f>
        <v/>
      </c>
      <c r="I214" s="79" t="str">
        <f>IF('Inventory List'!K164="","",'Inventory List'!K164)</f>
        <v/>
      </c>
      <c r="J214" s="78" t="str">
        <f>IF('Inventory List'!M164="","",'Inventory List'!M164)</f>
        <v/>
      </c>
    </row>
    <row r="215" spans="1:41" x14ac:dyDescent="0.25">
      <c r="A215" s="77" t="str">
        <f>IF('Inventory List'!A165="","",'Inventory List'!A165)</f>
        <v/>
      </c>
      <c r="B215" s="77" t="str">
        <f>IF('Inventory List'!B165="","",'Inventory List'!B165)</f>
        <v/>
      </c>
      <c r="C215" s="77" t="str">
        <f>IF('Inventory List'!C165="","",'Inventory List'!C165)</f>
        <v/>
      </c>
      <c r="D215" s="77" t="str">
        <f>IF('Inventory List'!D165="","",'Inventory List'!D165)</f>
        <v/>
      </c>
      <c r="E215" s="77" t="str">
        <f>IF('Inventory List'!E165="","",'Inventory List'!E165)</f>
        <v/>
      </c>
      <c r="F215" s="77" t="str">
        <f>IF('Inventory List'!F165="","",'Inventory List'!F165)</f>
        <v/>
      </c>
      <c r="G215" s="77" t="str">
        <f>IF('Inventory List'!G165="","",'Inventory List'!G165)</f>
        <v/>
      </c>
      <c r="H215" s="78" t="str">
        <f>IF('Inventory List'!J165="","",'Inventory List'!J165)</f>
        <v/>
      </c>
      <c r="I215" s="79" t="str">
        <f>IF('Inventory List'!K165="","",'Inventory List'!K165)</f>
        <v/>
      </c>
      <c r="J215" s="78" t="str">
        <f>IF('Inventory List'!M165="","",'Inventory List'!M165)</f>
        <v/>
      </c>
    </row>
    <row r="216" spans="1:41" x14ac:dyDescent="0.25">
      <c r="A216" s="77" t="str">
        <f>IF('Inventory List'!A166="","",'Inventory List'!A166)</f>
        <v/>
      </c>
      <c r="B216" s="77" t="str">
        <f>IF('Inventory List'!B166="","",'Inventory List'!B166)</f>
        <v/>
      </c>
      <c r="C216" s="77" t="str">
        <f>IF('Inventory List'!C166="","",'Inventory List'!C166)</f>
        <v/>
      </c>
      <c r="D216" s="77" t="str">
        <f>IF('Inventory List'!D166="","",'Inventory List'!D166)</f>
        <v/>
      </c>
      <c r="E216" s="77" t="str">
        <f>IF('Inventory List'!E166="","",'Inventory List'!E166)</f>
        <v/>
      </c>
      <c r="F216" s="77" t="str">
        <f>IF('Inventory List'!F166="","",'Inventory List'!F166)</f>
        <v/>
      </c>
      <c r="G216" s="77" t="str">
        <f>IF('Inventory List'!G166="","",'Inventory List'!G166)</f>
        <v/>
      </c>
      <c r="H216" s="78" t="str">
        <f>IF('Inventory List'!J166="","",'Inventory List'!J166)</f>
        <v/>
      </c>
      <c r="I216" s="79" t="str">
        <f>IF('Inventory List'!K166="","",'Inventory List'!K166)</f>
        <v/>
      </c>
      <c r="J216" s="78" t="str">
        <f>IF('Inventory List'!M166="","",'Inventory List'!M166)</f>
        <v/>
      </c>
    </row>
    <row r="217" spans="1:41" x14ac:dyDescent="0.25">
      <c r="A217" s="77" t="str">
        <f>IF('Inventory List'!A167="","",'Inventory List'!A167)</f>
        <v/>
      </c>
      <c r="B217" s="77" t="str">
        <f>IF('Inventory List'!B167="","",'Inventory List'!B167)</f>
        <v/>
      </c>
      <c r="C217" s="77" t="str">
        <f>IF('Inventory List'!C167="","",'Inventory List'!C167)</f>
        <v/>
      </c>
      <c r="D217" s="77" t="str">
        <f>IF('Inventory List'!D167="","",'Inventory List'!D167)</f>
        <v/>
      </c>
      <c r="E217" s="77" t="str">
        <f>IF('Inventory List'!E167="","",'Inventory List'!E167)</f>
        <v/>
      </c>
      <c r="F217" s="77" t="str">
        <f>IF('Inventory List'!F167="","",'Inventory List'!F167)</f>
        <v/>
      </c>
      <c r="G217" s="77" t="str">
        <f>IF('Inventory List'!G167="","",'Inventory List'!G167)</f>
        <v/>
      </c>
      <c r="H217" s="78" t="str">
        <f>IF('Inventory List'!J167="","",'Inventory List'!J167)</f>
        <v/>
      </c>
      <c r="I217" s="79" t="str">
        <f>IF('Inventory List'!K167="","",'Inventory List'!K167)</f>
        <v/>
      </c>
      <c r="J217" s="78" t="str">
        <f>IF('Inventory List'!M167="","",'Inventory List'!M167)</f>
        <v/>
      </c>
    </row>
    <row r="218" spans="1:41" x14ac:dyDescent="0.25">
      <c r="A218" s="77" t="str">
        <f>IF('Inventory List'!A168="","",'Inventory List'!A168)</f>
        <v/>
      </c>
      <c r="B218" s="77" t="str">
        <f>IF('Inventory List'!B168="","",'Inventory List'!B168)</f>
        <v/>
      </c>
      <c r="C218" s="77" t="str">
        <f>IF('Inventory List'!C168="","",'Inventory List'!C168)</f>
        <v/>
      </c>
      <c r="D218" s="77" t="str">
        <f>IF('Inventory List'!D168="","",'Inventory List'!D168)</f>
        <v/>
      </c>
      <c r="E218" s="77" t="str">
        <f>IF('Inventory List'!E168="","",'Inventory List'!E168)</f>
        <v/>
      </c>
      <c r="F218" s="77" t="str">
        <f>IF('Inventory List'!F168="","",'Inventory List'!F168)</f>
        <v/>
      </c>
      <c r="G218" s="77" t="str">
        <f>IF('Inventory List'!G168="","",'Inventory List'!G168)</f>
        <v/>
      </c>
      <c r="H218" s="78" t="str">
        <f>IF('Inventory List'!J168="","",'Inventory List'!J168)</f>
        <v/>
      </c>
      <c r="I218" s="79" t="str">
        <f>IF('Inventory List'!K168="","",'Inventory List'!K168)</f>
        <v/>
      </c>
      <c r="J218" s="78" t="str">
        <f>IF('Inventory List'!M168="","",'Inventory List'!M168)</f>
        <v/>
      </c>
    </row>
    <row r="219" spans="1:41" x14ac:dyDescent="0.25">
      <c r="A219" s="77" t="str">
        <f>IF('Inventory List'!A169="","",'Inventory List'!A169)</f>
        <v/>
      </c>
      <c r="B219" s="77" t="str">
        <f>IF('Inventory List'!B169="","",'Inventory List'!B169)</f>
        <v/>
      </c>
      <c r="C219" s="77" t="str">
        <f>IF('Inventory List'!C169="","",'Inventory List'!C169)</f>
        <v/>
      </c>
      <c r="D219" s="77" t="str">
        <f>IF('Inventory List'!D169="","",'Inventory List'!D169)</f>
        <v/>
      </c>
      <c r="E219" s="77" t="str">
        <f>IF('Inventory List'!E169="","",'Inventory List'!E169)</f>
        <v/>
      </c>
      <c r="F219" s="77" t="str">
        <f>IF('Inventory List'!F169="","",'Inventory List'!F169)</f>
        <v/>
      </c>
      <c r="G219" s="77" t="str">
        <f>IF('Inventory List'!G169="","",'Inventory List'!G169)</f>
        <v/>
      </c>
      <c r="H219" s="78" t="str">
        <f>IF('Inventory List'!J169="","",'Inventory List'!J169)</f>
        <v/>
      </c>
      <c r="I219" s="79" t="str">
        <f>IF('Inventory List'!K169="","",'Inventory List'!K169)</f>
        <v/>
      </c>
      <c r="J219" s="78" t="str">
        <f>IF('Inventory List'!M169="","",'Inventory List'!M169)</f>
        <v/>
      </c>
    </row>
    <row r="220" spans="1:41" x14ac:dyDescent="0.25">
      <c r="A220" s="77" t="str">
        <f>IF('Inventory List'!A170="","",'Inventory List'!A170)</f>
        <v/>
      </c>
      <c r="B220" s="77" t="str">
        <f>IF('Inventory List'!B170="","",'Inventory List'!B170)</f>
        <v/>
      </c>
      <c r="C220" s="77" t="str">
        <f>IF('Inventory List'!C170="","",'Inventory List'!C170)</f>
        <v/>
      </c>
      <c r="D220" s="77" t="str">
        <f>IF('Inventory List'!D170="","",'Inventory List'!D170)</f>
        <v/>
      </c>
      <c r="E220" s="77" t="str">
        <f>IF('Inventory List'!E170="","",'Inventory List'!E170)</f>
        <v/>
      </c>
      <c r="F220" s="77" t="str">
        <f>IF('Inventory List'!F170="","",'Inventory List'!F170)</f>
        <v/>
      </c>
      <c r="G220" s="77" t="str">
        <f>IF('Inventory List'!G170="","",'Inventory List'!G170)</f>
        <v/>
      </c>
      <c r="H220" s="78" t="str">
        <f>IF('Inventory List'!J170="","",'Inventory List'!J170)</f>
        <v/>
      </c>
      <c r="I220" s="79" t="str">
        <f>IF('Inventory List'!K170="","",'Inventory List'!K170)</f>
        <v/>
      </c>
      <c r="J220" s="78" t="str">
        <f>IF('Inventory List'!M170="","",'Inventory List'!M170)</f>
        <v/>
      </c>
    </row>
    <row r="221" spans="1:41" x14ac:dyDescent="0.25">
      <c r="A221" s="77" t="str">
        <f>IF('Inventory List'!A171="","",'Inventory List'!A171)</f>
        <v/>
      </c>
      <c r="B221" s="77" t="str">
        <f>IF('Inventory List'!B171="","",'Inventory List'!B171)</f>
        <v/>
      </c>
      <c r="C221" s="77" t="str">
        <f>IF('Inventory List'!C171="","",'Inventory List'!C171)</f>
        <v/>
      </c>
      <c r="D221" s="77" t="str">
        <f>IF('Inventory List'!D171="","",'Inventory List'!D171)</f>
        <v/>
      </c>
      <c r="E221" s="77" t="str">
        <f>IF('Inventory List'!E171="","",'Inventory List'!E171)</f>
        <v/>
      </c>
      <c r="F221" s="77" t="str">
        <f>IF('Inventory List'!F171="","",'Inventory List'!F171)</f>
        <v/>
      </c>
      <c r="G221" s="77" t="str">
        <f>IF('Inventory List'!G171="","",'Inventory List'!G171)</f>
        <v/>
      </c>
      <c r="H221" s="78" t="str">
        <f>IF('Inventory List'!J171="","",'Inventory List'!J171)</f>
        <v/>
      </c>
      <c r="I221" s="79" t="str">
        <f>IF('Inventory List'!K171="","",'Inventory List'!K171)</f>
        <v/>
      </c>
      <c r="J221" s="78" t="str">
        <f>IF('Inventory List'!M171="","",'Inventory List'!M171)</f>
        <v/>
      </c>
    </row>
    <row r="222" spans="1:41" x14ac:dyDescent="0.25">
      <c r="A222" s="77" t="str">
        <f>IF('Inventory List'!A172="","",'Inventory List'!A172)</f>
        <v/>
      </c>
      <c r="B222" s="77" t="str">
        <f>IF('Inventory List'!B172="","",'Inventory List'!B172)</f>
        <v/>
      </c>
      <c r="C222" s="77" t="str">
        <f>IF('Inventory List'!C172="","",'Inventory List'!C172)</f>
        <v/>
      </c>
      <c r="D222" s="77" t="str">
        <f>IF('Inventory List'!D172="","",'Inventory List'!D172)</f>
        <v/>
      </c>
      <c r="E222" s="77" t="str">
        <f>IF('Inventory List'!E172="","",'Inventory List'!E172)</f>
        <v/>
      </c>
      <c r="F222" s="77" t="str">
        <f>IF('Inventory List'!F172="","",'Inventory List'!F172)</f>
        <v/>
      </c>
      <c r="G222" s="77" t="str">
        <f>IF('Inventory List'!G172="","",'Inventory List'!G172)</f>
        <v/>
      </c>
      <c r="H222" s="78" t="str">
        <f>IF('Inventory List'!J172="","",'Inventory List'!J172)</f>
        <v/>
      </c>
      <c r="I222" s="79" t="str">
        <f>IF('Inventory List'!K172="","",'Inventory List'!K172)</f>
        <v/>
      </c>
      <c r="J222" s="78" t="str">
        <f>IF('Inventory List'!M172="","",'Inventory List'!M172)</f>
        <v/>
      </c>
    </row>
    <row r="223" spans="1:41" x14ac:dyDescent="0.25">
      <c r="A223" s="77" t="str">
        <f>IF('Inventory List'!A173="","",'Inventory List'!A173)</f>
        <v/>
      </c>
      <c r="B223" s="77" t="str">
        <f>IF('Inventory List'!B173="","",'Inventory List'!B173)</f>
        <v/>
      </c>
      <c r="C223" s="77" t="str">
        <f>IF('Inventory List'!C173="","",'Inventory List'!C173)</f>
        <v/>
      </c>
      <c r="D223" s="77" t="str">
        <f>IF('Inventory List'!D173="","",'Inventory List'!D173)</f>
        <v/>
      </c>
      <c r="E223" s="77" t="str">
        <f>IF('Inventory List'!E173="","",'Inventory List'!E173)</f>
        <v/>
      </c>
      <c r="F223" s="77" t="str">
        <f>IF('Inventory List'!F173="","",'Inventory List'!F173)</f>
        <v/>
      </c>
      <c r="G223" s="77" t="str">
        <f>IF('Inventory List'!G173="","",'Inventory List'!G173)</f>
        <v/>
      </c>
      <c r="H223" s="78" t="str">
        <f>IF('Inventory List'!J173="","",'Inventory List'!J173)</f>
        <v/>
      </c>
      <c r="I223" s="79" t="str">
        <f>IF('Inventory List'!K173="","",'Inventory List'!K173)</f>
        <v/>
      </c>
      <c r="J223" s="78" t="str">
        <f>IF('Inventory List'!M173="","",'Inventory List'!M173)</f>
        <v/>
      </c>
    </row>
    <row r="224" spans="1:41" x14ac:dyDescent="0.25">
      <c r="A224" s="77" t="str">
        <f>IF('Inventory List'!A174="","",'Inventory List'!A174)</f>
        <v/>
      </c>
      <c r="B224" s="77" t="str">
        <f>IF('Inventory List'!B174="","",'Inventory List'!B174)</f>
        <v/>
      </c>
      <c r="C224" s="77" t="str">
        <f>IF('Inventory List'!C174="","",'Inventory List'!C174)</f>
        <v/>
      </c>
      <c r="D224" s="77" t="str">
        <f>IF('Inventory List'!D174="","",'Inventory List'!D174)</f>
        <v/>
      </c>
      <c r="E224" s="77" t="str">
        <f>IF('Inventory List'!E174="","",'Inventory List'!E174)</f>
        <v/>
      </c>
      <c r="F224" s="77" t="str">
        <f>IF('Inventory List'!F174="","",'Inventory List'!F174)</f>
        <v/>
      </c>
      <c r="G224" s="77" t="str">
        <f>IF('Inventory List'!G174="","",'Inventory List'!G174)</f>
        <v/>
      </c>
      <c r="H224" s="78" t="str">
        <f>IF('Inventory List'!J174="","",'Inventory List'!J174)</f>
        <v/>
      </c>
      <c r="I224" s="79" t="str">
        <f>IF('Inventory List'!K174="","",'Inventory List'!K174)</f>
        <v/>
      </c>
      <c r="J224" s="78" t="str">
        <f>IF('Inventory List'!M174="","",'Inventory List'!M174)</f>
        <v/>
      </c>
    </row>
    <row r="225" spans="1:10" x14ac:dyDescent="0.25">
      <c r="A225" s="77" t="str">
        <f>IF('Inventory List'!A175="","",'Inventory List'!A175)</f>
        <v/>
      </c>
      <c r="B225" s="77" t="str">
        <f>IF('Inventory List'!B175="","",'Inventory List'!B175)</f>
        <v/>
      </c>
      <c r="C225" s="77" t="str">
        <f>IF('Inventory List'!C175="","",'Inventory List'!C175)</f>
        <v/>
      </c>
      <c r="D225" s="77" t="str">
        <f>IF('Inventory List'!D175="","",'Inventory List'!D175)</f>
        <v/>
      </c>
      <c r="E225" s="77" t="str">
        <f>IF('Inventory List'!E175="","",'Inventory List'!E175)</f>
        <v/>
      </c>
      <c r="F225" s="77" t="str">
        <f>IF('Inventory List'!F175="","",'Inventory List'!F175)</f>
        <v/>
      </c>
      <c r="G225" s="77" t="str">
        <f>IF('Inventory List'!G175="","",'Inventory List'!G175)</f>
        <v/>
      </c>
      <c r="H225" s="78" t="str">
        <f>IF('Inventory List'!J175="","",'Inventory List'!J175)</f>
        <v/>
      </c>
      <c r="I225" s="79" t="str">
        <f>IF('Inventory List'!K175="","",'Inventory List'!K175)</f>
        <v/>
      </c>
      <c r="J225" s="78" t="str">
        <f>IF('Inventory List'!M175="","",'Inventory List'!M175)</f>
        <v/>
      </c>
    </row>
    <row r="226" spans="1:10" x14ac:dyDescent="0.25">
      <c r="A226" s="77" t="str">
        <f>IF('Inventory List'!A176="","",'Inventory List'!A176)</f>
        <v/>
      </c>
      <c r="B226" s="77" t="str">
        <f>IF('Inventory List'!B176="","",'Inventory List'!B176)</f>
        <v/>
      </c>
      <c r="C226" s="77" t="str">
        <f>IF('Inventory List'!C176="","",'Inventory List'!C176)</f>
        <v/>
      </c>
      <c r="D226" s="77" t="str">
        <f>IF('Inventory List'!D176="","",'Inventory List'!D176)</f>
        <v/>
      </c>
      <c r="E226" s="77" t="str">
        <f>IF('Inventory List'!E176="","",'Inventory List'!E176)</f>
        <v/>
      </c>
      <c r="F226" s="77" t="str">
        <f>IF('Inventory List'!F176="","",'Inventory List'!F176)</f>
        <v/>
      </c>
      <c r="G226" s="77" t="str">
        <f>IF('Inventory List'!G176="","",'Inventory List'!G176)</f>
        <v/>
      </c>
      <c r="H226" s="78" t="str">
        <f>IF('Inventory List'!J176="","",'Inventory List'!J176)</f>
        <v/>
      </c>
      <c r="I226" s="79" t="str">
        <f>IF('Inventory List'!K176="","",'Inventory List'!K176)</f>
        <v/>
      </c>
      <c r="J226" s="78" t="str">
        <f>IF('Inventory List'!M176="","",'Inventory List'!M176)</f>
        <v/>
      </c>
    </row>
    <row r="227" spans="1:10" x14ac:dyDescent="0.25">
      <c r="A227" s="77" t="str">
        <f>IF('Inventory List'!A177="","",'Inventory List'!A177)</f>
        <v/>
      </c>
      <c r="B227" s="77" t="str">
        <f>IF('Inventory List'!B177="","",'Inventory List'!B177)</f>
        <v/>
      </c>
      <c r="C227" s="77" t="str">
        <f>IF('Inventory List'!C177="","",'Inventory List'!C177)</f>
        <v/>
      </c>
      <c r="D227" s="77" t="str">
        <f>IF('Inventory List'!D177="","",'Inventory List'!D177)</f>
        <v/>
      </c>
      <c r="E227" s="77" t="str">
        <f>IF('Inventory List'!E177="","",'Inventory List'!E177)</f>
        <v/>
      </c>
      <c r="F227" s="77" t="str">
        <f>IF('Inventory List'!F177="","",'Inventory List'!F177)</f>
        <v/>
      </c>
      <c r="G227" s="77" t="str">
        <f>IF('Inventory List'!G177="","",'Inventory List'!G177)</f>
        <v/>
      </c>
      <c r="H227" s="78" t="str">
        <f>IF('Inventory List'!J177="","",'Inventory List'!J177)</f>
        <v/>
      </c>
      <c r="I227" s="79" t="str">
        <f>IF('Inventory List'!K177="","",'Inventory List'!K177)</f>
        <v/>
      </c>
      <c r="J227" s="78" t="str">
        <f>IF('Inventory List'!M177="","",'Inventory List'!M177)</f>
        <v/>
      </c>
    </row>
    <row r="228" spans="1:10" x14ac:dyDescent="0.25">
      <c r="A228" s="77" t="str">
        <f>IF('Inventory List'!A178="","",'Inventory List'!A178)</f>
        <v/>
      </c>
      <c r="B228" s="77" t="str">
        <f>IF('Inventory List'!B178="","",'Inventory List'!B178)</f>
        <v/>
      </c>
      <c r="C228" s="77" t="str">
        <f>IF('Inventory List'!C178="","",'Inventory List'!C178)</f>
        <v/>
      </c>
      <c r="D228" s="77" t="str">
        <f>IF('Inventory List'!D178="","",'Inventory List'!D178)</f>
        <v/>
      </c>
      <c r="E228" s="77" t="str">
        <f>IF('Inventory List'!E178="","",'Inventory List'!E178)</f>
        <v/>
      </c>
      <c r="F228" s="77" t="str">
        <f>IF('Inventory List'!F178="","",'Inventory List'!F178)</f>
        <v/>
      </c>
      <c r="G228" s="77" t="str">
        <f>IF('Inventory List'!G178="","",'Inventory List'!G178)</f>
        <v/>
      </c>
      <c r="H228" s="78" t="str">
        <f>IF('Inventory List'!J178="","",'Inventory List'!J178)</f>
        <v/>
      </c>
      <c r="I228" s="79" t="str">
        <f>IF('Inventory List'!K178="","",'Inventory List'!K178)</f>
        <v/>
      </c>
      <c r="J228" s="78" t="str">
        <f>IF('Inventory List'!M178="","",'Inventory List'!M178)</f>
        <v/>
      </c>
    </row>
    <row r="229" spans="1:10" x14ac:dyDescent="0.25">
      <c r="A229" s="77" t="str">
        <f>IF('Inventory List'!A179="","",'Inventory List'!A179)</f>
        <v/>
      </c>
      <c r="B229" s="77" t="str">
        <f>IF('Inventory List'!B179="","",'Inventory List'!B179)</f>
        <v/>
      </c>
      <c r="C229" s="77" t="str">
        <f>IF('Inventory List'!C179="","",'Inventory List'!C179)</f>
        <v/>
      </c>
      <c r="D229" s="77" t="str">
        <f>IF('Inventory List'!D179="","",'Inventory List'!D179)</f>
        <v/>
      </c>
      <c r="E229" s="77" t="str">
        <f>IF('Inventory List'!E179="","",'Inventory List'!E179)</f>
        <v/>
      </c>
      <c r="F229" s="77" t="str">
        <f>IF('Inventory List'!F179="","",'Inventory List'!F179)</f>
        <v/>
      </c>
      <c r="G229" s="77" t="str">
        <f>IF('Inventory List'!G179="","",'Inventory List'!G179)</f>
        <v/>
      </c>
      <c r="H229" s="78" t="str">
        <f>IF('Inventory List'!J179="","",'Inventory List'!J179)</f>
        <v/>
      </c>
      <c r="I229" s="79" t="str">
        <f>IF('Inventory List'!K179="","",'Inventory List'!K179)</f>
        <v/>
      </c>
      <c r="J229" s="78" t="str">
        <f>IF('Inventory List'!M179="","",'Inventory List'!M179)</f>
        <v/>
      </c>
    </row>
    <row r="230" spans="1:10" x14ac:dyDescent="0.25">
      <c r="A230" s="77" t="str">
        <f>IF('Inventory List'!A180="","",'Inventory List'!A180)</f>
        <v/>
      </c>
      <c r="B230" s="77" t="str">
        <f>IF('Inventory List'!B180="","",'Inventory List'!B180)</f>
        <v/>
      </c>
      <c r="C230" s="77" t="str">
        <f>IF('Inventory List'!C180="","",'Inventory List'!C180)</f>
        <v/>
      </c>
      <c r="D230" s="77" t="str">
        <f>IF('Inventory List'!D180="","",'Inventory List'!D180)</f>
        <v/>
      </c>
      <c r="E230" s="77" t="str">
        <f>IF('Inventory List'!E180="","",'Inventory List'!E180)</f>
        <v/>
      </c>
      <c r="F230" s="77" t="str">
        <f>IF('Inventory List'!F180="","",'Inventory List'!F180)</f>
        <v/>
      </c>
      <c r="G230" s="77" t="str">
        <f>IF('Inventory List'!G180="","",'Inventory List'!G180)</f>
        <v/>
      </c>
      <c r="H230" s="78" t="str">
        <f>IF('Inventory List'!J180="","",'Inventory List'!J180)</f>
        <v/>
      </c>
      <c r="I230" s="79" t="str">
        <f>IF('Inventory List'!K180="","",'Inventory List'!K180)</f>
        <v/>
      </c>
      <c r="J230" s="78" t="str">
        <f>IF('Inventory List'!M180="","",'Inventory List'!M180)</f>
        <v/>
      </c>
    </row>
    <row r="231" spans="1:10" x14ac:dyDescent="0.25">
      <c r="A231" s="77" t="str">
        <f>IF('Inventory List'!A181="","",'Inventory List'!A181)</f>
        <v/>
      </c>
      <c r="B231" s="77" t="str">
        <f>IF('Inventory List'!B181="","",'Inventory List'!B181)</f>
        <v/>
      </c>
      <c r="C231" s="77" t="str">
        <f>IF('Inventory List'!C181="","",'Inventory List'!C181)</f>
        <v/>
      </c>
      <c r="D231" s="77" t="str">
        <f>IF('Inventory List'!D181="","",'Inventory List'!D181)</f>
        <v/>
      </c>
      <c r="E231" s="77" t="str">
        <f>IF('Inventory List'!E181="","",'Inventory List'!E181)</f>
        <v/>
      </c>
      <c r="F231" s="77" t="str">
        <f>IF('Inventory List'!F181="","",'Inventory List'!F181)</f>
        <v/>
      </c>
      <c r="G231" s="77" t="str">
        <f>IF('Inventory List'!G181="","",'Inventory List'!G181)</f>
        <v/>
      </c>
      <c r="H231" s="78" t="str">
        <f>IF('Inventory List'!J181="","",'Inventory List'!J181)</f>
        <v/>
      </c>
      <c r="I231" s="79" t="str">
        <f>IF('Inventory List'!K181="","",'Inventory List'!K181)</f>
        <v/>
      </c>
      <c r="J231" s="78" t="str">
        <f>IF('Inventory List'!M181="","",'Inventory List'!M181)</f>
        <v/>
      </c>
    </row>
    <row r="232" spans="1:10" x14ac:dyDescent="0.25">
      <c r="A232" s="77" t="str">
        <f>IF('Inventory List'!A182="","",'Inventory List'!A182)</f>
        <v/>
      </c>
      <c r="B232" s="77" t="str">
        <f>IF('Inventory List'!B182="","",'Inventory List'!B182)</f>
        <v/>
      </c>
      <c r="C232" s="77" t="str">
        <f>IF('Inventory List'!C182="","",'Inventory List'!C182)</f>
        <v/>
      </c>
      <c r="D232" s="77" t="str">
        <f>IF('Inventory List'!D182="","",'Inventory List'!D182)</f>
        <v/>
      </c>
      <c r="E232" s="77" t="str">
        <f>IF('Inventory List'!E182="","",'Inventory List'!E182)</f>
        <v/>
      </c>
      <c r="F232" s="77" t="str">
        <f>IF('Inventory List'!F182="","",'Inventory List'!F182)</f>
        <v/>
      </c>
      <c r="G232" s="77" t="str">
        <f>IF('Inventory List'!G182="","",'Inventory List'!G182)</f>
        <v/>
      </c>
      <c r="H232" s="78" t="str">
        <f>IF('Inventory List'!J182="","",'Inventory List'!J182)</f>
        <v/>
      </c>
      <c r="I232" s="79" t="str">
        <f>IF('Inventory List'!K182="","",'Inventory List'!K182)</f>
        <v/>
      </c>
      <c r="J232" s="78" t="str">
        <f>IF('Inventory List'!M182="","",'Inventory List'!M182)</f>
        <v/>
      </c>
    </row>
    <row r="233" spans="1:10" x14ac:dyDescent="0.25">
      <c r="A233" s="77" t="str">
        <f>IF('Inventory List'!A183="","",'Inventory List'!A183)</f>
        <v/>
      </c>
      <c r="B233" s="77" t="str">
        <f>IF('Inventory List'!B183="","",'Inventory List'!B183)</f>
        <v/>
      </c>
      <c r="C233" s="77" t="str">
        <f>IF('Inventory List'!C183="","",'Inventory List'!C183)</f>
        <v/>
      </c>
      <c r="D233" s="77" t="str">
        <f>IF('Inventory List'!D183="","",'Inventory List'!D183)</f>
        <v/>
      </c>
      <c r="E233" s="77" t="str">
        <f>IF('Inventory List'!E183="","",'Inventory List'!E183)</f>
        <v/>
      </c>
      <c r="F233" s="77" t="str">
        <f>IF('Inventory List'!F183="","",'Inventory List'!F183)</f>
        <v/>
      </c>
      <c r="G233" s="77" t="str">
        <f>IF('Inventory List'!G183="","",'Inventory List'!G183)</f>
        <v/>
      </c>
      <c r="H233" s="78" t="str">
        <f>IF('Inventory List'!J183="","",'Inventory List'!J183)</f>
        <v/>
      </c>
      <c r="I233" s="79" t="str">
        <f>IF('Inventory List'!K183="","",'Inventory List'!K183)</f>
        <v/>
      </c>
      <c r="J233" s="78" t="str">
        <f>IF('Inventory List'!M183="","",'Inventory List'!M183)</f>
        <v/>
      </c>
    </row>
    <row r="234" spans="1:10" x14ac:dyDescent="0.25">
      <c r="A234" s="77" t="str">
        <f>IF('Inventory List'!A184="","",'Inventory List'!A184)</f>
        <v/>
      </c>
      <c r="B234" s="77" t="str">
        <f>IF('Inventory List'!B184="","",'Inventory List'!B184)</f>
        <v/>
      </c>
      <c r="C234" s="77" t="str">
        <f>IF('Inventory List'!C184="","",'Inventory List'!C184)</f>
        <v/>
      </c>
      <c r="D234" s="77" t="str">
        <f>IF('Inventory List'!D184="","",'Inventory List'!D184)</f>
        <v/>
      </c>
      <c r="E234" s="77" t="str">
        <f>IF('Inventory List'!E184="","",'Inventory List'!E184)</f>
        <v/>
      </c>
      <c r="F234" s="77" t="str">
        <f>IF('Inventory List'!F184="","",'Inventory List'!F184)</f>
        <v/>
      </c>
      <c r="G234" s="77" t="str">
        <f>IF('Inventory List'!G184="","",'Inventory List'!G184)</f>
        <v/>
      </c>
      <c r="H234" s="78" t="str">
        <f>IF('Inventory List'!J184="","",'Inventory List'!J184)</f>
        <v/>
      </c>
      <c r="I234" s="79" t="str">
        <f>IF('Inventory List'!K184="","",'Inventory List'!K184)</f>
        <v/>
      </c>
      <c r="J234" s="78" t="str">
        <f>IF('Inventory List'!M184="","",'Inventory List'!M184)</f>
        <v/>
      </c>
    </row>
    <row r="235" spans="1:10" x14ac:dyDescent="0.25">
      <c r="A235" s="77" t="str">
        <f>IF('Inventory List'!A185="","",'Inventory List'!A185)</f>
        <v/>
      </c>
      <c r="B235" s="77" t="str">
        <f>IF('Inventory List'!B185="","",'Inventory List'!B185)</f>
        <v/>
      </c>
      <c r="C235" s="77" t="str">
        <f>IF('Inventory List'!C185="","",'Inventory List'!C185)</f>
        <v/>
      </c>
      <c r="D235" s="77" t="str">
        <f>IF('Inventory List'!D185="","",'Inventory List'!D185)</f>
        <v/>
      </c>
      <c r="E235" s="77" t="str">
        <f>IF('Inventory List'!E185="","",'Inventory List'!E185)</f>
        <v/>
      </c>
      <c r="F235" s="77" t="str">
        <f>IF('Inventory List'!F185="","",'Inventory List'!F185)</f>
        <v/>
      </c>
      <c r="G235" s="77" t="str">
        <f>IF('Inventory List'!G185="","",'Inventory List'!G185)</f>
        <v/>
      </c>
      <c r="H235" s="78" t="str">
        <f>IF('Inventory List'!J185="","",'Inventory List'!J185)</f>
        <v/>
      </c>
      <c r="I235" s="79" t="str">
        <f>IF('Inventory List'!K185="","",'Inventory List'!K185)</f>
        <v/>
      </c>
      <c r="J235" s="78" t="str">
        <f>IF('Inventory List'!M185="","",'Inventory List'!M185)</f>
        <v/>
      </c>
    </row>
    <row r="236" spans="1:10" x14ac:dyDescent="0.25">
      <c r="A236" s="77" t="str">
        <f>IF('Inventory List'!A186="","",'Inventory List'!A186)</f>
        <v/>
      </c>
      <c r="B236" s="77" t="str">
        <f>IF('Inventory List'!B186="","",'Inventory List'!B186)</f>
        <v/>
      </c>
      <c r="C236" s="77" t="str">
        <f>IF('Inventory List'!C186="","",'Inventory List'!C186)</f>
        <v/>
      </c>
      <c r="D236" s="77" t="str">
        <f>IF('Inventory List'!D186="","",'Inventory List'!D186)</f>
        <v/>
      </c>
      <c r="E236" s="77" t="str">
        <f>IF('Inventory List'!E186="","",'Inventory List'!E186)</f>
        <v/>
      </c>
      <c r="F236" s="77" t="str">
        <f>IF('Inventory List'!F186="","",'Inventory List'!F186)</f>
        <v/>
      </c>
      <c r="G236" s="77" t="str">
        <f>IF('Inventory List'!G186="","",'Inventory List'!G186)</f>
        <v/>
      </c>
      <c r="H236" s="78" t="str">
        <f>IF('Inventory List'!J186="","",'Inventory List'!J186)</f>
        <v/>
      </c>
      <c r="I236" s="79" t="str">
        <f>IF('Inventory List'!K186="","",'Inventory List'!K186)</f>
        <v/>
      </c>
      <c r="J236" s="78" t="str">
        <f>IF('Inventory List'!M186="","",'Inventory List'!M186)</f>
        <v/>
      </c>
    </row>
    <row r="237" spans="1:10" x14ac:dyDescent="0.25">
      <c r="A237" s="77" t="str">
        <f>IF('Inventory List'!A187="","",'Inventory List'!A187)</f>
        <v/>
      </c>
      <c r="B237" s="77" t="str">
        <f>IF('Inventory List'!B187="","",'Inventory List'!B187)</f>
        <v/>
      </c>
      <c r="C237" s="77" t="str">
        <f>IF('Inventory List'!C187="","",'Inventory List'!C187)</f>
        <v/>
      </c>
      <c r="D237" s="77" t="str">
        <f>IF('Inventory List'!D187="","",'Inventory List'!D187)</f>
        <v/>
      </c>
      <c r="E237" s="77" t="str">
        <f>IF('Inventory List'!E187="","",'Inventory List'!E187)</f>
        <v/>
      </c>
      <c r="F237" s="77" t="str">
        <f>IF('Inventory List'!F187="","",'Inventory List'!F187)</f>
        <v/>
      </c>
      <c r="G237" s="77" t="str">
        <f>IF('Inventory List'!G187="","",'Inventory List'!G187)</f>
        <v/>
      </c>
      <c r="H237" s="78" t="str">
        <f>IF('Inventory List'!J187="","",'Inventory List'!J187)</f>
        <v/>
      </c>
      <c r="I237" s="79" t="str">
        <f>IF('Inventory List'!K187="","",'Inventory List'!K187)</f>
        <v/>
      </c>
      <c r="J237" s="78" t="str">
        <f>IF('Inventory List'!M187="","",'Inventory List'!M187)</f>
        <v/>
      </c>
    </row>
    <row r="238" spans="1:10" x14ac:dyDescent="0.25">
      <c r="A238" s="77" t="str">
        <f>IF('Inventory List'!A188="","",'Inventory List'!A188)</f>
        <v/>
      </c>
      <c r="B238" s="77" t="str">
        <f>IF('Inventory List'!B188="","",'Inventory List'!B188)</f>
        <v/>
      </c>
      <c r="C238" s="77" t="str">
        <f>IF('Inventory List'!C188="","",'Inventory List'!C188)</f>
        <v/>
      </c>
      <c r="D238" s="77" t="str">
        <f>IF('Inventory List'!D188="","",'Inventory List'!D188)</f>
        <v/>
      </c>
      <c r="E238" s="77" t="str">
        <f>IF('Inventory List'!E188="","",'Inventory List'!E188)</f>
        <v/>
      </c>
      <c r="F238" s="77" t="str">
        <f>IF('Inventory List'!F188="","",'Inventory List'!F188)</f>
        <v/>
      </c>
      <c r="G238" s="77" t="str">
        <f>IF('Inventory List'!G188="","",'Inventory List'!G188)</f>
        <v/>
      </c>
      <c r="H238" s="78" t="str">
        <f>IF('Inventory List'!J188="","",'Inventory List'!J188)</f>
        <v/>
      </c>
      <c r="I238" s="79" t="str">
        <f>IF('Inventory List'!K188="","",'Inventory List'!K188)</f>
        <v/>
      </c>
      <c r="J238" s="78" t="str">
        <f>IF('Inventory List'!M188="","",'Inventory List'!M188)</f>
        <v/>
      </c>
    </row>
    <row r="239" spans="1:10" x14ac:dyDescent="0.25">
      <c r="A239" s="77" t="str">
        <f>IF('Inventory List'!A189="","",'Inventory List'!A189)</f>
        <v/>
      </c>
      <c r="B239" s="77" t="str">
        <f>IF('Inventory List'!B189="","",'Inventory List'!B189)</f>
        <v/>
      </c>
      <c r="C239" s="77" t="str">
        <f>IF('Inventory List'!C189="","",'Inventory List'!C189)</f>
        <v/>
      </c>
      <c r="D239" s="77" t="str">
        <f>IF('Inventory List'!D189="","",'Inventory List'!D189)</f>
        <v/>
      </c>
      <c r="E239" s="77" t="str">
        <f>IF('Inventory List'!E189="","",'Inventory List'!E189)</f>
        <v/>
      </c>
      <c r="F239" s="77" t="str">
        <f>IF('Inventory List'!F189="","",'Inventory List'!F189)</f>
        <v/>
      </c>
      <c r="G239" s="77" t="str">
        <f>IF('Inventory List'!G189="","",'Inventory List'!G189)</f>
        <v/>
      </c>
      <c r="H239" s="78" t="str">
        <f>IF('Inventory List'!J189="","",'Inventory List'!J189)</f>
        <v/>
      </c>
      <c r="I239" s="79" t="str">
        <f>IF('Inventory List'!K189="","",'Inventory List'!K189)</f>
        <v/>
      </c>
      <c r="J239" s="78" t="str">
        <f>IF('Inventory List'!M189="","",'Inventory List'!M189)</f>
        <v/>
      </c>
    </row>
    <row r="240" spans="1:10" x14ac:dyDescent="0.25">
      <c r="A240" s="77" t="str">
        <f>IF('Inventory List'!A190="","",'Inventory List'!A190)</f>
        <v/>
      </c>
      <c r="B240" s="77" t="str">
        <f>IF('Inventory List'!B190="","",'Inventory List'!B190)</f>
        <v/>
      </c>
      <c r="C240" s="77" t="str">
        <f>IF('Inventory List'!C190="","",'Inventory List'!C190)</f>
        <v/>
      </c>
      <c r="D240" s="77" t="str">
        <f>IF('Inventory List'!D190="","",'Inventory List'!D190)</f>
        <v/>
      </c>
      <c r="E240" s="77" t="str">
        <f>IF('Inventory List'!E190="","",'Inventory List'!E190)</f>
        <v/>
      </c>
      <c r="F240" s="77" t="str">
        <f>IF('Inventory List'!F190="","",'Inventory List'!F190)</f>
        <v/>
      </c>
      <c r="G240" s="77" t="str">
        <f>IF('Inventory List'!G190="","",'Inventory List'!G190)</f>
        <v/>
      </c>
      <c r="H240" s="78" t="str">
        <f>IF('Inventory List'!J190="","",'Inventory List'!J190)</f>
        <v/>
      </c>
      <c r="I240" s="79" t="str">
        <f>IF('Inventory List'!K190="","",'Inventory List'!K190)</f>
        <v/>
      </c>
      <c r="J240" s="78" t="str">
        <f>IF('Inventory List'!M190="","",'Inventory List'!M190)</f>
        <v/>
      </c>
    </row>
    <row r="241" spans="1:10" x14ac:dyDescent="0.25">
      <c r="A241" s="77" t="str">
        <f>IF('Inventory List'!A191="","",'Inventory List'!A191)</f>
        <v/>
      </c>
      <c r="B241" s="77" t="str">
        <f>IF('Inventory List'!B191="","",'Inventory List'!B191)</f>
        <v/>
      </c>
      <c r="C241" s="77" t="str">
        <f>IF('Inventory List'!C191="","",'Inventory List'!C191)</f>
        <v/>
      </c>
      <c r="D241" s="77" t="str">
        <f>IF('Inventory List'!D191="","",'Inventory List'!D191)</f>
        <v/>
      </c>
      <c r="E241" s="77" t="str">
        <f>IF('Inventory List'!E191="","",'Inventory List'!E191)</f>
        <v/>
      </c>
      <c r="F241" s="77" t="str">
        <f>IF('Inventory List'!F191="","",'Inventory List'!F191)</f>
        <v/>
      </c>
      <c r="G241" s="77" t="str">
        <f>IF('Inventory List'!G191="","",'Inventory List'!G191)</f>
        <v/>
      </c>
      <c r="H241" s="78" t="str">
        <f>IF('Inventory List'!J191="","",'Inventory List'!J191)</f>
        <v/>
      </c>
      <c r="I241" s="79" t="str">
        <f>IF('Inventory List'!K191="","",'Inventory List'!K191)</f>
        <v/>
      </c>
      <c r="J241" s="78" t="str">
        <f>IF('Inventory List'!M191="","",'Inventory List'!M191)</f>
        <v/>
      </c>
    </row>
    <row r="242" spans="1:10" x14ac:dyDescent="0.25">
      <c r="A242" s="77" t="str">
        <f>IF('Inventory List'!A192="","",'Inventory List'!A192)</f>
        <v/>
      </c>
      <c r="B242" s="77" t="str">
        <f>IF('Inventory List'!B192="","",'Inventory List'!B192)</f>
        <v/>
      </c>
      <c r="C242" s="77" t="str">
        <f>IF('Inventory List'!C192="","",'Inventory List'!C192)</f>
        <v/>
      </c>
      <c r="D242" s="77" t="str">
        <f>IF('Inventory List'!D192="","",'Inventory List'!D192)</f>
        <v/>
      </c>
      <c r="E242" s="77" t="str">
        <f>IF('Inventory List'!E192="","",'Inventory List'!E192)</f>
        <v/>
      </c>
      <c r="F242" s="77" t="str">
        <f>IF('Inventory List'!F192="","",'Inventory List'!F192)</f>
        <v/>
      </c>
      <c r="G242" s="77" t="str">
        <f>IF('Inventory List'!G192="","",'Inventory List'!G192)</f>
        <v/>
      </c>
      <c r="H242" s="78" t="str">
        <f>IF('Inventory List'!J192="","",'Inventory List'!J192)</f>
        <v/>
      </c>
      <c r="I242" s="79" t="str">
        <f>IF('Inventory List'!K192="","",'Inventory List'!K192)</f>
        <v/>
      </c>
      <c r="J242" s="78" t="str">
        <f>IF('Inventory List'!M192="","",'Inventory List'!M192)</f>
        <v/>
      </c>
    </row>
    <row r="243" spans="1:10" x14ac:dyDescent="0.25">
      <c r="A243" s="77" t="str">
        <f>IF('Inventory List'!A193="","",'Inventory List'!A193)</f>
        <v/>
      </c>
      <c r="B243" s="77" t="str">
        <f>IF('Inventory List'!B193="","",'Inventory List'!B193)</f>
        <v/>
      </c>
      <c r="C243" s="77" t="str">
        <f>IF('Inventory List'!C193="","",'Inventory List'!C193)</f>
        <v/>
      </c>
      <c r="D243" s="77" t="str">
        <f>IF('Inventory List'!D193="","",'Inventory List'!D193)</f>
        <v/>
      </c>
      <c r="E243" s="77" t="str">
        <f>IF('Inventory List'!E193="","",'Inventory List'!E193)</f>
        <v/>
      </c>
      <c r="F243" s="77" t="str">
        <f>IF('Inventory List'!F193="","",'Inventory List'!F193)</f>
        <v/>
      </c>
      <c r="G243" s="77" t="str">
        <f>IF('Inventory List'!G193="","",'Inventory List'!G193)</f>
        <v/>
      </c>
      <c r="H243" s="78" t="str">
        <f>IF('Inventory List'!J193="","",'Inventory List'!J193)</f>
        <v/>
      </c>
      <c r="I243" s="79" t="str">
        <f>IF('Inventory List'!K193="","",'Inventory List'!K193)</f>
        <v/>
      </c>
      <c r="J243" s="78" t="str">
        <f>IF('Inventory List'!M193="","",'Inventory List'!M193)</f>
        <v/>
      </c>
    </row>
    <row r="244" spans="1:10" x14ac:dyDescent="0.25">
      <c r="A244" s="77" t="str">
        <f>IF('Inventory List'!A194="","",'Inventory List'!A194)</f>
        <v/>
      </c>
      <c r="B244" s="77" t="str">
        <f>IF('Inventory List'!B194="","",'Inventory List'!B194)</f>
        <v/>
      </c>
      <c r="C244" s="77" t="str">
        <f>IF('Inventory List'!C194="","",'Inventory List'!C194)</f>
        <v/>
      </c>
      <c r="D244" s="77" t="str">
        <f>IF('Inventory List'!D194="","",'Inventory List'!D194)</f>
        <v/>
      </c>
      <c r="E244" s="77" t="str">
        <f>IF('Inventory List'!E194="","",'Inventory List'!E194)</f>
        <v/>
      </c>
      <c r="F244" s="77" t="str">
        <f>IF('Inventory List'!F194="","",'Inventory List'!F194)</f>
        <v/>
      </c>
      <c r="G244" s="77" t="str">
        <f>IF('Inventory List'!G194="","",'Inventory List'!G194)</f>
        <v/>
      </c>
      <c r="H244" s="78" t="str">
        <f>IF('Inventory List'!J194="","",'Inventory List'!J194)</f>
        <v/>
      </c>
      <c r="I244" s="79" t="str">
        <f>IF('Inventory List'!K194="","",'Inventory List'!K194)</f>
        <v/>
      </c>
      <c r="J244" s="78" t="str">
        <f>IF('Inventory List'!M194="","",'Inventory List'!M194)</f>
        <v/>
      </c>
    </row>
    <row r="245" spans="1:10" x14ac:dyDescent="0.25">
      <c r="A245" s="77" t="str">
        <f>IF('Inventory List'!A195="","",'Inventory List'!A195)</f>
        <v/>
      </c>
      <c r="B245" s="77" t="str">
        <f>IF('Inventory List'!B195="","",'Inventory List'!B195)</f>
        <v/>
      </c>
      <c r="C245" s="77" t="str">
        <f>IF('Inventory List'!C195="","",'Inventory List'!C195)</f>
        <v/>
      </c>
      <c r="D245" s="77" t="str">
        <f>IF('Inventory List'!D195="","",'Inventory List'!D195)</f>
        <v/>
      </c>
      <c r="E245" s="77" t="str">
        <f>IF('Inventory List'!E195="","",'Inventory List'!E195)</f>
        <v/>
      </c>
      <c r="F245" s="77" t="str">
        <f>IF('Inventory List'!F195="","",'Inventory List'!F195)</f>
        <v/>
      </c>
      <c r="G245" s="77" t="str">
        <f>IF('Inventory List'!G195="","",'Inventory List'!G195)</f>
        <v/>
      </c>
      <c r="H245" s="78" t="str">
        <f>IF('Inventory List'!J195="","",'Inventory List'!J195)</f>
        <v/>
      </c>
      <c r="I245" s="79" t="str">
        <f>IF('Inventory List'!K195="","",'Inventory List'!K195)</f>
        <v/>
      </c>
      <c r="J245" s="78" t="str">
        <f>IF('Inventory List'!M195="","",'Inventory List'!M195)</f>
        <v/>
      </c>
    </row>
    <row r="246" spans="1:10" x14ac:dyDescent="0.25">
      <c r="A246" s="77" t="str">
        <f>IF('Inventory List'!A196="","",'Inventory List'!A196)</f>
        <v/>
      </c>
      <c r="B246" s="77" t="str">
        <f>IF('Inventory List'!B196="","",'Inventory List'!B196)</f>
        <v/>
      </c>
      <c r="C246" s="77" t="str">
        <f>IF('Inventory List'!C196="","",'Inventory List'!C196)</f>
        <v/>
      </c>
      <c r="D246" s="77" t="str">
        <f>IF('Inventory List'!D196="","",'Inventory List'!D196)</f>
        <v/>
      </c>
      <c r="E246" s="77" t="str">
        <f>IF('Inventory List'!E196="","",'Inventory List'!E196)</f>
        <v/>
      </c>
      <c r="F246" s="77" t="str">
        <f>IF('Inventory List'!F196="","",'Inventory List'!F196)</f>
        <v/>
      </c>
      <c r="G246" s="77" t="str">
        <f>IF('Inventory List'!G196="","",'Inventory List'!G196)</f>
        <v/>
      </c>
      <c r="H246" s="78" t="str">
        <f>IF('Inventory List'!J196="","",'Inventory List'!J196)</f>
        <v/>
      </c>
      <c r="I246" s="79" t="str">
        <f>IF('Inventory List'!K196="","",'Inventory List'!K196)</f>
        <v/>
      </c>
      <c r="J246" s="78" t="str">
        <f>IF('Inventory List'!M196="","",'Inventory List'!M196)</f>
        <v/>
      </c>
    </row>
    <row r="247" spans="1:10" x14ac:dyDescent="0.25">
      <c r="A247" s="77" t="str">
        <f>IF('Inventory List'!A197="","",'Inventory List'!A197)</f>
        <v/>
      </c>
      <c r="B247" s="77" t="str">
        <f>IF('Inventory List'!B197="","",'Inventory List'!B197)</f>
        <v/>
      </c>
      <c r="C247" s="77" t="str">
        <f>IF('Inventory List'!C197="","",'Inventory List'!C197)</f>
        <v/>
      </c>
      <c r="D247" s="77" t="str">
        <f>IF('Inventory List'!D197="","",'Inventory List'!D197)</f>
        <v/>
      </c>
      <c r="E247" s="77" t="str">
        <f>IF('Inventory List'!E197="","",'Inventory List'!E197)</f>
        <v/>
      </c>
      <c r="F247" s="77" t="str">
        <f>IF('Inventory List'!F197="","",'Inventory List'!F197)</f>
        <v/>
      </c>
      <c r="G247" s="77" t="str">
        <f>IF('Inventory List'!G197="","",'Inventory List'!G197)</f>
        <v/>
      </c>
      <c r="H247" s="78" t="str">
        <f>IF('Inventory List'!J197="","",'Inventory List'!J197)</f>
        <v/>
      </c>
      <c r="I247" s="79" t="str">
        <f>IF('Inventory List'!K197="","",'Inventory List'!K197)</f>
        <v/>
      </c>
      <c r="J247" s="78" t="str">
        <f>IF('Inventory List'!M197="","",'Inventory List'!M197)</f>
        <v/>
      </c>
    </row>
    <row r="248" spans="1:10" x14ac:dyDescent="0.25">
      <c r="A248" s="77" t="str">
        <f>IF('Inventory List'!A198="","",'Inventory List'!A198)</f>
        <v/>
      </c>
      <c r="B248" s="77" t="str">
        <f>IF('Inventory List'!B198="","",'Inventory List'!B198)</f>
        <v/>
      </c>
      <c r="C248" s="77" t="str">
        <f>IF('Inventory List'!C198="","",'Inventory List'!C198)</f>
        <v/>
      </c>
      <c r="D248" s="77" t="str">
        <f>IF('Inventory List'!D198="","",'Inventory List'!D198)</f>
        <v/>
      </c>
      <c r="E248" s="77" t="str">
        <f>IF('Inventory List'!E198="","",'Inventory List'!E198)</f>
        <v/>
      </c>
      <c r="F248" s="77" t="str">
        <f>IF('Inventory List'!F198="","",'Inventory List'!F198)</f>
        <v/>
      </c>
      <c r="G248" s="77" t="str">
        <f>IF('Inventory List'!G198="","",'Inventory List'!G198)</f>
        <v/>
      </c>
      <c r="H248" s="78" t="str">
        <f>IF('Inventory List'!J198="","",'Inventory List'!J198)</f>
        <v/>
      </c>
      <c r="I248" s="79" t="str">
        <f>IF('Inventory List'!K198="","",'Inventory List'!K198)</f>
        <v/>
      </c>
      <c r="J248" s="78" t="str">
        <f>IF('Inventory List'!M198="","",'Inventory List'!M198)</f>
        <v/>
      </c>
    </row>
    <row r="249" spans="1:10" x14ac:dyDescent="0.25">
      <c r="A249" s="77" t="str">
        <f>IF('Inventory List'!A199="","",'Inventory List'!A199)</f>
        <v/>
      </c>
      <c r="B249" s="77" t="str">
        <f>IF('Inventory List'!B199="","",'Inventory List'!B199)</f>
        <v/>
      </c>
      <c r="C249" s="77" t="str">
        <f>IF('Inventory List'!C199="","",'Inventory List'!C199)</f>
        <v/>
      </c>
      <c r="D249" s="77" t="str">
        <f>IF('Inventory List'!D199="","",'Inventory List'!D199)</f>
        <v/>
      </c>
      <c r="E249" s="77" t="str">
        <f>IF('Inventory List'!E199="","",'Inventory List'!E199)</f>
        <v/>
      </c>
      <c r="F249" s="77" t="str">
        <f>IF('Inventory List'!F199="","",'Inventory List'!F199)</f>
        <v/>
      </c>
      <c r="G249" s="77" t="str">
        <f>IF('Inventory List'!G199="","",'Inventory List'!G199)</f>
        <v/>
      </c>
      <c r="H249" s="78" t="str">
        <f>IF('Inventory List'!J199="","",'Inventory List'!J199)</f>
        <v/>
      </c>
      <c r="I249" s="79" t="str">
        <f>IF('Inventory List'!K199="","",'Inventory List'!K199)</f>
        <v/>
      </c>
      <c r="J249" s="78" t="str">
        <f>IF('Inventory List'!M199="","",'Inventory List'!M199)</f>
        <v/>
      </c>
    </row>
    <row r="250" spans="1:10" x14ac:dyDescent="0.25">
      <c r="A250" s="77" t="str">
        <f>IF('Inventory List'!A200="","",'Inventory List'!A200)</f>
        <v/>
      </c>
      <c r="B250" s="77" t="str">
        <f>IF('Inventory List'!B200="","",'Inventory List'!B200)</f>
        <v/>
      </c>
      <c r="C250" s="77" t="str">
        <f>IF('Inventory List'!C200="","",'Inventory List'!C200)</f>
        <v/>
      </c>
      <c r="D250" s="77" t="str">
        <f>IF('Inventory List'!D200="","",'Inventory List'!D200)</f>
        <v/>
      </c>
      <c r="E250" s="77" t="str">
        <f>IF('Inventory List'!E200="","",'Inventory List'!E200)</f>
        <v/>
      </c>
      <c r="F250" s="77" t="str">
        <f>IF('Inventory List'!F200="","",'Inventory List'!F200)</f>
        <v/>
      </c>
      <c r="G250" s="77" t="str">
        <f>IF('Inventory List'!G200="","",'Inventory List'!G200)</f>
        <v/>
      </c>
      <c r="H250" s="78" t="str">
        <f>IF('Inventory List'!J200="","",'Inventory List'!J200)</f>
        <v/>
      </c>
      <c r="I250" s="79" t="str">
        <f>IF('Inventory List'!K200="","",'Inventory List'!K200)</f>
        <v/>
      </c>
      <c r="J250" s="78" t="str">
        <f>IF('Inventory List'!M200="","",'Inventory List'!M200)</f>
        <v/>
      </c>
    </row>
    <row r="251" spans="1:10" x14ac:dyDescent="0.25">
      <c r="A251" s="77" t="str">
        <f>IF('Inventory List'!A201="","",'Inventory List'!A201)</f>
        <v/>
      </c>
      <c r="B251" s="77" t="str">
        <f>IF('Inventory List'!B201="","",'Inventory List'!B201)</f>
        <v/>
      </c>
      <c r="C251" s="77" t="str">
        <f>IF('Inventory List'!C201="","",'Inventory List'!C201)</f>
        <v/>
      </c>
      <c r="D251" s="77" t="str">
        <f>IF('Inventory List'!D201="","",'Inventory List'!D201)</f>
        <v/>
      </c>
      <c r="E251" s="77" t="str">
        <f>IF('Inventory List'!E201="","",'Inventory List'!E201)</f>
        <v/>
      </c>
      <c r="F251" s="77" t="str">
        <f>IF('Inventory List'!F201="","",'Inventory List'!F201)</f>
        <v/>
      </c>
      <c r="G251" s="77" t="str">
        <f>IF('Inventory List'!G201="","",'Inventory List'!G201)</f>
        <v/>
      </c>
      <c r="H251" s="78" t="str">
        <f>IF('Inventory List'!J201="","",'Inventory List'!J201)</f>
        <v/>
      </c>
      <c r="I251" s="79" t="str">
        <f>IF('Inventory List'!K201="","",'Inventory List'!K201)</f>
        <v/>
      </c>
      <c r="J251" s="78" t="str">
        <f>IF('Inventory List'!M201="","",'Inventory List'!M201)</f>
        <v/>
      </c>
    </row>
    <row r="252" spans="1:10" x14ac:dyDescent="0.25">
      <c r="A252" s="77" t="str">
        <f>IF('Inventory List'!A202="","",'Inventory List'!A202)</f>
        <v/>
      </c>
      <c r="B252" s="77" t="str">
        <f>IF('Inventory List'!B202="","",'Inventory List'!B202)</f>
        <v/>
      </c>
      <c r="C252" s="77" t="str">
        <f>IF('Inventory List'!C202="","",'Inventory List'!C202)</f>
        <v/>
      </c>
      <c r="D252" s="77" t="str">
        <f>IF('Inventory List'!D202="","",'Inventory List'!D202)</f>
        <v/>
      </c>
      <c r="E252" s="77" t="str">
        <f>IF('Inventory List'!E202="","",'Inventory List'!E202)</f>
        <v/>
      </c>
      <c r="F252" s="77" t="str">
        <f>IF('Inventory List'!F202="","",'Inventory List'!F202)</f>
        <v/>
      </c>
      <c r="G252" s="77" t="str">
        <f>IF('Inventory List'!G202="","",'Inventory List'!G202)</f>
        <v/>
      </c>
      <c r="H252" s="78" t="str">
        <f>IF('Inventory List'!J202="","",'Inventory List'!J202)</f>
        <v/>
      </c>
      <c r="I252" s="79" t="str">
        <f>IF('Inventory List'!K202="","",'Inventory List'!K202)</f>
        <v/>
      </c>
      <c r="J252" s="78" t="str">
        <f>IF('Inventory List'!M202="","",'Inventory List'!M202)</f>
        <v/>
      </c>
    </row>
    <row r="253" spans="1:10" x14ac:dyDescent="0.25">
      <c r="A253" s="77" t="str">
        <f>IF('Inventory List'!A203="","",'Inventory List'!A203)</f>
        <v/>
      </c>
      <c r="B253" s="77" t="str">
        <f>IF('Inventory List'!B203="","",'Inventory List'!B203)</f>
        <v/>
      </c>
      <c r="C253" s="77" t="str">
        <f>IF('Inventory List'!C203="","",'Inventory List'!C203)</f>
        <v/>
      </c>
      <c r="D253" s="77" t="str">
        <f>IF('Inventory List'!D203="","",'Inventory List'!D203)</f>
        <v/>
      </c>
      <c r="E253" s="77" t="str">
        <f>IF('Inventory List'!E203="","",'Inventory List'!E203)</f>
        <v/>
      </c>
      <c r="F253" s="77" t="str">
        <f>IF('Inventory List'!F203="","",'Inventory List'!F203)</f>
        <v/>
      </c>
      <c r="G253" s="77" t="str">
        <f>IF('Inventory List'!G203="","",'Inventory List'!G203)</f>
        <v/>
      </c>
      <c r="H253" s="78" t="str">
        <f>IF('Inventory List'!J203="","",'Inventory List'!J203)</f>
        <v/>
      </c>
      <c r="I253" s="79" t="str">
        <f>IF('Inventory List'!K203="","",'Inventory List'!K203)</f>
        <v/>
      </c>
      <c r="J253" s="78" t="str">
        <f>IF('Inventory List'!M203="","",'Inventory List'!M203)</f>
        <v/>
      </c>
    </row>
    <row r="254" spans="1:10" x14ac:dyDescent="0.25">
      <c r="A254" s="77" t="str">
        <f>IF('Inventory List'!A204="","",'Inventory List'!A204)</f>
        <v/>
      </c>
      <c r="B254" s="77" t="str">
        <f>IF('Inventory List'!B204="","",'Inventory List'!B204)</f>
        <v/>
      </c>
      <c r="C254" s="77" t="str">
        <f>IF('Inventory List'!C204="","",'Inventory List'!C204)</f>
        <v/>
      </c>
      <c r="D254" s="77" t="str">
        <f>IF('Inventory List'!D204="","",'Inventory List'!D204)</f>
        <v/>
      </c>
      <c r="E254" s="77" t="str">
        <f>IF('Inventory List'!E204="","",'Inventory List'!E204)</f>
        <v/>
      </c>
      <c r="F254" s="77" t="str">
        <f>IF('Inventory List'!F204="","",'Inventory List'!F204)</f>
        <v/>
      </c>
      <c r="G254" s="77" t="str">
        <f>IF('Inventory List'!G204="","",'Inventory List'!G204)</f>
        <v/>
      </c>
      <c r="H254" s="78" t="str">
        <f>IF('Inventory List'!J204="","",'Inventory List'!J204)</f>
        <v/>
      </c>
      <c r="I254" s="79" t="str">
        <f>IF('Inventory List'!K204="","",'Inventory List'!K204)</f>
        <v/>
      </c>
      <c r="J254" s="78" t="str">
        <f>IF('Inventory List'!M204="","",'Inventory List'!M204)</f>
        <v/>
      </c>
    </row>
    <row r="255" spans="1:10" x14ac:dyDescent="0.25">
      <c r="A255" s="77" t="str">
        <f>IF('Inventory List'!A205="","",'Inventory List'!A205)</f>
        <v/>
      </c>
      <c r="B255" s="77" t="str">
        <f>IF('Inventory List'!B205="","",'Inventory List'!B205)</f>
        <v/>
      </c>
      <c r="C255" s="77" t="str">
        <f>IF('Inventory List'!C205="","",'Inventory List'!C205)</f>
        <v/>
      </c>
      <c r="D255" s="77" t="str">
        <f>IF('Inventory List'!D205="","",'Inventory List'!D205)</f>
        <v/>
      </c>
      <c r="E255" s="77" t="str">
        <f>IF('Inventory List'!E205="","",'Inventory List'!E205)</f>
        <v/>
      </c>
      <c r="F255" s="77" t="str">
        <f>IF('Inventory List'!F205="","",'Inventory List'!F205)</f>
        <v/>
      </c>
      <c r="G255" s="77" t="str">
        <f>IF('Inventory List'!G205="","",'Inventory List'!G205)</f>
        <v/>
      </c>
      <c r="H255" s="78" t="str">
        <f>IF('Inventory List'!J205="","",'Inventory List'!J205)</f>
        <v/>
      </c>
      <c r="I255" s="79" t="str">
        <f>IF('Inventory List'!K205="","",'Inventory List'!K205)</f>
        <v/>
      </c>
      <c r="J255" s="78" t="str">
        <f>IF('Inventory List'!M205="","",'Inventory List'!M205)</f>
        <v/>
      </c>
    </row>
    <row r="256" spans="1:10" x14ac:dyDescent="0.25">
      <c r="A256" s="77" t="str">
        <f>IF('Inventory List'!A206="","",'Inventory List'!A206)</f>
        <v/>
      </c>
      <c r="B256" s="77" t="str">
        <f>IF('Inventory List'!B206="","",'Inventory List'!B206)</f>
        <v/>
      </c>
      <c r="C256" s="77" t="str">
        <f>IF('Inventory List'!C206="","",'Inventory List'!C206)</f>
        <v/>
      </c>
      <c r="D256" s="77" t="str">
        <f>IF('Inventory List'!D206="","",'Inventory List'!D206)</f>
        <v/>
      </c>
      <c r="E256" s="77" t="str">
        <f>IF('Inventory List'!E206="","",'Inventory List'!E206)</f>
        <v/>
      </c>
      <c r="F256" s="77" t="str">
        <f>IF('Inventory List'!F206="","",'Inventory List'!F206)</f>
        <v/>
      </c>
      <c r="G256" s="77" t="str">
        <f>IF('Inventory List'!G206="","",'Inventory List'!G206)</f>
        <v/>
      </c>
      <c r="H256" s="78" t="str">
        <f>IF('Inventory List'!J206="","",'Inventory List'!J206)</f>
        <v/>
      </c>
      <c r="I256" s="79" t="str">
        <f>IF('Inventory List'!K206="","",'Inventory List'!K206)</f>
        <v/>
      </c>
      <c r="J256" s="78" t="str">
        <f>IF('Inventory List'!M206="","",'Inventory List'!M206)</f>
        <v/>
      </c>
    </row>
    <row r="257" spans="1:10" x14ac:dyDescent="0.25">
      <c r="A257" s="77" t="str">
        <f>IF('Inventory List'!A207="","",'Inventory List'!A207)</f>
        <v/>
      </c>
      <c r="B257" s="77" t="str">
        <f>IF('Inventory List'!B207="","",'Inventory List'!B207)</f>
        <v/>
      </c>
      <c r="C257" s="77" t="str">
        <f>IF('Inventory List'!C207="","",'Inventory List'!C207)</f>
        <v/>
      </c>
      <c r="D257" s="77" t="str">
        <f>IF('Inventory List'!D207="","",'Inventory List'!D207)</f>
        <v/>
      </c>
      <c r="E257" s="77" t="str">
        <f>IF('Inventory List'!E207="","",'Inventory List'!E207)</f>
        <v/>
      </c>
      <c r="F257" s="77" t="str">
        <f>IF('Inventory List'!F207="","",'Inventory List'!F207)</f>
        <v/>
      </c>
      <c r="G257" s="77" t="str">
        <f>IF('Inventory List'!G207="","",'Inventory List'!G207)</f>
        <v/>
      </c>
      <c r="H257" s="78" t="str">
        <f>IF('Inventory List'!J207="","",'Inventory List'!J207)</f>
        <v/>
      </c>
      <c r="I257" s="79" t="str">
        <f>IF('Inventory List'!K207="","",'Inventory List'!K207)</f>
        <v/>
      </c>
      <c r="J257" s="78" t="str">
        <f>IF('Inventory List'!M207="","",'Inventory List'!M207)</f>
        <v/>
      </c>
    </row>
    <row r="258" spans="1:10" x14ac:dyDescent="0.25">
      <c r="A258" s="77" t="str">
        <f>IF('Inventory List'!A208="","",'Inventory List'!A208)</f>
        <v/>
      </c>
      <c r="B258" s="77" t="str">
        <f>IF('Inventory List'!B208="","",'Inventory List'!B208)</f>
        <v/>
      </c>
      <c r="C258" s="77" t="str">
        <f>IF('Inventory List'!C208="","",'Inventory List'!C208)</f>
        <v/>
      </c>
      <c r="D258" s="77" t="str">
        <f>IF('Inventory List'!D208="","",'Inventory List'!D208)</f>
        <v/>
      </c>
      <c r="E258" s="77" t="str">
        <f>IF('Inventory List'!E208="","",'Inventory List'!E208)</f>
        <v/>
      </c>
      <c r="F258" s="77" t="str">
        <f>IF('Inventory List'!F208="","",'Inventory List'!F208)</f>
        <v/>
      </c>
      <c r="G258" s="77" t="str">
        <f>IF('Inventory List'!G208="","",'Inventory List'!G208)</f>
        <v/>
      </c>
      <c r="H258" s="78" t="str">
        <f>IF('Inventory List'!J208="","",'Inventory List'!J208)</f>
        <v/>
      </c>
      <c r="I258" s="79" t="str">
        <f>IF('Inventory List'!K208="","",'Inventory List'!K208)</f>
        <v/>
      </c>
      <c r="J258" s="78" t="str">
        <f>IF('Inventory List'!M208="","",'Inventory List'!M208)</f>
        <v/>
      </c>
    </row>
    <row r="259" spans="1:10" x14ac:dyDescent="0.25">
      <c r="A259" s="77" t="str">
        <f>IF('Inventory List'!A209="","",'Inventory List'!A209)</f>
        <v/>
      </c>
      <c r="B259" s="77" t="str">
        <f>IF('Inventory List'!B209="","",'Inventory List'!B209)</f>
        <v/>
      </c>
      <c r="C259" s="77" t="str">
        <f>IF('Inventory List'!C209="","",'Inventory List'!C209)</f>
        <v/>
      </c>
      <c r="D259" s="77" t="str">
        <f>IF('Inventory List'!D209="","",'Inventory List'!D209)</f>
        <v/>
      </c>
      <c r="E259" s="77" t="str">
        <f>IF('Inventory List'!E209="","",'Inventory List'!E209)</f>
        <v/>
      </c>
      <c r="F259" s="77" t="str">
        <f>IF('Inventory List'!F209="","",'Inventory List'!F209)</f>
        <v/>
      </c>
      <c r="G259" s="77" t="str">
        <f>IF('Inventory List'!G209="","",'Inventory List'!G209)</f>
        <v/>
      </c>
      <c r="H259" s="78" t="str">
        <f>IF('Inventory List'!J209="","",'Inventory List'!J209)</f>
        <v/>
      </c>
      <c r="I259" s="79" t="str">
        <f>IF('Inventory List'!K209="","",'Inventory List'!K209)</f>
        <v/>
      </c>
      <c r="J259" s="78" t="str">
        <f>IF('Inventory List'!M209="","",'Inventory List'!M209)</f>
        <v/>
      </c>
    </row>
    <row r="260" spans="1:10" x14ac:dyDescent="0.25">
      <c r="A260" s="77" t="str">
        <f>IF('Inventory List'!A210="","",'Inventory List'!A210)</f>
        <v/>
      </c>
      <c r="B260" s="77" t="str">
        <f>IF('Inventory List'!B210="","",'Inventory List'!B210)</f>
        <v/>
      </c>
      <c r="C260" s="77" t="str">
        <f>IF('Inventory List'!C210="","",'Inventory List'!C210)</f>
        <v/>
      </c>
      <c r="D260" s="77" t="str">
        <f>IF('Inventory List'!D210="","",'Inventory List'!D210)</f>
        <v/>
      </c>
      <c r="E260" s="77" t="str">
        <f>IF('Inventory List'!E210="","",'Inventory List'!E210)</f>
        <v/>
      </c>
      <c r="F260" s="77" t="str">
        <f>IF('Inventory List'!F210="","",'Inventory List'!F210)</f>
        <v/>
      </c>
      <c r="G260" s="77" t="str">
        <f>IF('Inventory List'!G210="","",'Inventory List'!G210)</f>
        <v/>
      </c>
      <c r="H260" s="78" t="str">
        <f>IF('Inventory List'!J210="","",'Inventory List'!J210)</f>
        <v/>
      </c>
      <c r="I260" s="79" t="str">
        <f>IF('Inventory List'!K210="","",'Inventory List'!K210)</f>
        <v/>
      </c>
      <c r="J260" s="78" t="str">
        <f>IF('Inventory List'!M210="","",'Inventory List'!M210)</f>
        <v/>
      </c>
    </row>
    <row r="261" spans="1:10" x14ac:dyDescent="0.25">
      <c r="A261" s="77" t="str">
        <f>IF('Inventory List'!A211="","",'Inventory List'!A211)</f>
        <v/>
      </c>
      <c r="B261" s="77" t="str">
        <f>IF('Inventory List'!B211="","",'Inventory List'!B211)</f>
        <v/>
      </c>
      <c r="C261" s="77" t="str">
        <f>IF('Inventory List'!C211="","",'Inventory List'!C211)</f>
        <v/>
      </c>
      <c r="D261" s="77" t="str">
        <f>IF('Inventory List'!D211="","",'Inventory List'!D211)</f>
        <v/>
      </c>
      <c r="E261" s="77" t="str">
        <f>IF('Inventory List'!E211="","",'Inventory List'!E211)</f>
        <v/>
      </c>
      <c r="F261" s="77" t="str">
        <f>IF('Inventory List'!F211="","",'Inventory List'!F211)</f>
        <v/>
      </c>
      <c r="G261" s="77" t="str">
        <f>IF('Inventory List'!G211="","",'Inventory List'!G211)</f>
        <v/>
      </c>
      <c r="H261" s="78" t="str">
        <f>IF('Inventory List'!J211="","",'Inventory List'!J211)</f>
        <v/>
      </c>
      <c r="I261" s="79" t="str">
        <f>IF('Inventory List'!K211="","",'Inventory List'!K211)</f>
        <v/>
      </c>
      <c r="J261" s="78" t="str">
        <f>IF('Inventory List'!M211="","",'Inventory List'!M211)</f>
        <v/>
      </c>
    </row>
    <row r="262" spans="1:10" x14ac:dyDescent="0.25">
      <c r="A262" s="77" t="str">
        <f>IF('Inventory List'!A212="","",'Inventory List'!A212)</f>
        <v/>
      </c>
      <c r="B262" s="77" t="str">
        <f>IF('Inventory List'!B212="","",'Inventory List'!B212)</f>
        <v/>
      </c>
      <c r="C262" s="77" t="str">
        <f>IF('Inventory List'!C212="","",'Inventory List'!C212)</f>
        <v/>
      </c>
      <c r="D262" s="77" t="str">
        <f>IF('Inventory List'!D212="","",'Inventory List'!D212)</f>
        <v/>
      </c>
      <c r="E262" s="77" t="str">
        <f>IF('Inventory List'!E212="","",'Inventory List'!E212)</f>
        <v/>
      </c>
      <c r="F262" s="77" t="str">
        <f>IF('Inventory List'!F212="","",'Inventory List'!F212)</f>
        <v/>
      </c>
      <c r="G262" s="77" t="str">
        <f>IF('Inventory List'!G212="","",'Inventory List'!G212)</f>
        <v/>
      </c>
      <c r="H262" s="78" t="str">
        <f>IF('Inventory List'!J212="","",'Inventory List'!J212)</f>
        <v/>
      </c>
      <c r="I262" s="79" t="str">
        <f>IF('Inventory List'!K212="","",'Inventory List'!K212)</f>
        <v/>
      </c>
      <c r="J262" s="78" t="str">
        <f>IF('Inventory List'!M212="","",'Inventory List'!M212)</f>
        <v/>
      </c>
    </row>
    <row r="263" spans="1:10" x14ac:dyDescent="0.25">
      <c r="A263" s="77" t="str">
        <f>IF('Inventory List'!A213="","",'Inventory List'!A213)</f>
        <v/>
      </c>
      <c r="B263" s="77" t="str">
        <f>IF('Inventory List'!B213="","",'Inventory List'!B213)</f>
        <v/>
      </c>
      <c r="C263" s="77" t="str">
        <f>IF('Inventory List'!C213="","",'Inventory List'!C213)</f>
        <v/>
      </c>
      <c r="D263" s="77" t="str">
        <f>IF('Inventory List'!D213="","",'Inventory List'!D213)</f>
        <v/>
      </c>
      <c r="E263" s="77" t="str">
        <f>IF('Inventory List'!E213="","",'Inventory List'!E213)</f>
        <v/>
      </c>
      <c r="F263" s="77" t="str">
        <f>IF('Inventory List'!F213="","",'Inventory List'!F213)</f>
        <v/>
      </c>
      <c r="G263" s="77" t="str">
        <f>IF('Inventory List'!G213="","",'Inventory List'!G213)</f>
        <v/>
      </c>
      <c r="H263" s="78" t="str">
        <f>IF('Inventory List'!J213="","",'Inventory List'!J213)</f>
        <v/>
      </c>
      <c r="I263" s="79" t="str">
        <f>IF('Inventory List'!K213="","",'Inventory List'!K213)</f>
        <v/>
      </c>
      <c r="J263" s="78" t="str">
        <f>IF('Inventory List'!M213="","",'Inventory List'!M213)</f>
        <v/>
      </c>
    </row>
    <row r="264" spans="1:10" x14ac:dyDescent="0.25">
      <c r="A264" s="77" t="str">
        <f>IF('Inventory List'!A214="","",'Inventory List'!A214)</f>
        <v/>
      </c>
      <c r="B264" s="77" t="str">
        <f>IF('Inventory List'!B214="","",'Inventory List'!B214)</f>
        <v/>
      </c>
      <c r="C264" s="77" t="str">
        <f>IF('Inventory List'!C214="","",'Inventory List'!C214)</f>
        <v/>
      </c>
      <c r="D264" s="77" t="str">
        <f>IF('Inventory List'!D214="","",'Inventory List'!D214)</f>
        <v/>
      </c>
      <c r="E264" s="77" t="str">
        <f>IF('Inventory List'!E214="","",'Inventory List'!E214)</f>
        <v/>
      </c>
      <c r="F264" s="77" t="str">
        <f>IF('Inventory List'!F214="","",'Inventory List'!F214)</f>
        <v/>
      </c>
      <c r="G264" s="77" t="str">
        <f>IF('Inventory List'!G214="","",'Inventory List'!G214)</f>
        <v/>
      </c>
      <c r="H264" s="78" t="str">
        <f>IF('Inventory List'!J214="","",'Inventory List'!J214)</f>
        <v/>
      </c>
      <c r="I264" s="79" t="str">
        <f>IF('Inventory List'!K214="","",'Inventory List'!K214)</f>
        <v/>
      </c>
      <c r="J264" s="78" t="str">
        <f>IF('Inventory List'!M214="","",'Inventory List'!M214)</f>
        <v/>
      </c>
    </row>
    <row r="265" spans="1:10" x14ac:dyDescent="0.25">
      <c r="A265" s="77" t="str">
        <f>IF('Inventory List'!A215="","",'Inventory List'!A215)</f>
        <v/>
      </c>
      <c r="B265" s="77" t="str">
        <f>IF('Inventory List'!B215="","",'Inventory List'!B215)</f>
        <v/>
      </c>
      <c r="C265" s="77" t="str">
        <f>IF('Inventory List'!C215="","",'Inventory List'!C215)</f>
        <v/>
      </c>
      <c r="D265" s="77" t="str">
        <f>IF('Inventory List'!D215="","",'Inventory List'!D215)</f>
        <v/>
      </c>
      <c r="E265" s="77" t="str">
        <f>IF('Inventory List'!E215="","",'Inventory List'!E215)</f>
        <v/>
      </c>
      <c r="F265" s="77" t="str">
        <f>IF('Inventory List'!F215="","",'Inventory List'!F215)</f>
        <v/>
      </c>
      <c r="G265" s="77" t="str">
        <f>IF('Inventory List'!G215="","",'Inventory List'!G215)</f>
        <v/>
      </c>
      <c r="H265" s="78" t="str">
        <f>IF('Inventory List'!J215="","",'Inventory List'!J215)</f>
        <v/>
      </c>
      <c r="I265" s="79" t="str">
        <f>IF('Inventory List'!K215="","",'Inventory List'!K215)</f>
        <v/>
      </c>
      <c r="J265" s="78" t="str">
        <f>IF('Inventory List'!M215="","",'Inventory List'!M215)</f>
        <v/>
      </c>
    </row>
    <row r="266" spans="1:10" x14ac:dyDescent="0.25">
      <c r="A266" s="77" t="str">
        <f>IF('Inventory List'!A216="","",'Inventory List'!A216)</f>
        <v/>
      </c>
      <c r="B266" s="77" t="str">
        <f>IF('Inventory List'!B216="","",'Inventory List'!B216)</f>
        <v/>
      </c>
      <c r="C266" s="77" t="str">
        <f>IF('Inventory List'!C216="","",'Inventory List'!C216)</f>
        <v/>
      </c>
      <c r="D266" s="77" t="str">
        <f>IF('Inventory List'!D216="","",'Inventory List'!D216)</f>
        <v/>
      </c>
      <c r="E266" s="77" t="str">
        <f>IF('Inventory List'!E216="","",'Inventory List'!E216)</f>
        <v/>
      </c>
      <c r="F266" s="77" t="str">
        <f>IF('Inventory List'!F216="","",'Inventory List'!F216)</f>
        <v/>
      </c>
      <c r="G266" s="77" t="str">
        <f>IF('Inventory List'!G216="","",'Inventory List'!G216)</f>
        <v/>
      </c>
      <c r="H266" s="78" t="str">
        <f>IF('Inventory List'!J216="","",'Inventory List'!J216)</f>
        <v/>
      </c>
      <c r="I266" s="79" t="str">
        <f>IF('Inventory List'!K216="","",'Inventory List'!K216)</f>
        <v/>
      </c>
      <c r="J266" s="78" t="str">
        <f>IF('Inventory List'!M216="","",'Inventory List'!M216)</f>
        <v/>
      </c>
    </row>
    <row r="267" spans="1:10" x14ac:dyDescent="0.25">
      <c r="A267" s="77" t="str">
        <f>IF('Inventory List'!A217="","",'Inventory List'!A217)</f>
        <v/>
      </c>
      <c r="B267" s="77" t="str">
        <f>IF('Inventory List'!B217="","",'Inventory List'!B217)</f>
        <v/>
      </c>
      <c r="C267" s="77" t="str">
        <f>IF('Inventory List'!C217="","",'Inventory List'!C217)</f>
        <v/>
      </c>
      <c r="D267" s="77" t="str">
        <f>IF('Inventory List'!D217="","",'Inventory List'!D217)</f>
        <v/>
      </c>
      <c r="E267" s="77" t="str">
        <f>IF('Inventory List'!E217="","",'Inventory List'!E217)</f>
        <v/>
      </c>
      <c r="F267" s="77" t="str">
        <f>IF('Inventory List'!F217="","",'Inventory List'!F217)</f>
        <v/>
      </c>
      <c r="G267" s="77" t="str">
        <f>IF('Inventory List'!G217="","",'Inventory List'!G217)</f>
        <v/>
      </c>
      <c r="H267" s="78" t="str">
        <f>IF('Inventory List'!J217="","",'Inventory List'!J217)</f>
        <v/>
      </c>
      <c r="I267" s="79" t="str">
        <f>IF('Inventory List'!K217="","",'Inventory List'!K217)</f>
        <v/>
      </c>
      <c r="J267" s="78" t="str">
        <f>IF('Inventory List'!M217="","",'Inventory List'!M217)</f>
        <v/>
      </c>
    </row>
    <row r="268" spans="1:10" x14ac:dyDescent="0.25">
      <c r="A268" s="77" t="str">
        <f>IF('Inventory List'!A218="","",'Inventory List'!A218)</f>
        <v/>
      </c>
      <c r="B268" s="77" t="str">
        <f>IF('Inventory List'!B218="","",'Inventory List'!B218)</f>
        <v/>
      </c>
      <c r="C268" s="77" t="str">
        <f>IF('Inventory List'!C218="","",'Inventory List'!C218)</f>
        <v/>
      </c>
      <c r="D268" s="77" t="str">
        <f>IF('Inventory List'!D218="","",'Inventory List'!D218)</f>
        <v/>
      </c>
      <c r="E268" s="77" t="str">
        <f>IF('Inventory List'!E218="","",'Inventory List'!E218)</f>
        <v/>
      </c>
      <c r="F268" s="77" t="str">
        <f>IF('Inventory List'!F218="","",'Inventory List'!F218)</f>
        <v/>
      </c>
      <c r="G268" s="77" t="str">
        <f>IF('Inventory List'!G218="","",'Inventory List'!G218)</f>
        <v/>
      </c>
      <c r="H268" s="78" t="str">
        <f>IF('Inventory List'!J218="","",'Inventory List'!J218)</f>
        <v/>
      </c>
      <c r="I268" s="79" t="str">
        <f>IF('Inventory List'!K218="","",'Inventory List'!K218)</f>
        <v/>
      </c>
      <c r="J268" s="78" t="str">
        <f>IF('Inventory List'!M218="","",'Inventory List'!M218)</f>
        <v/>
      </c>
    </row>
    <row r="269" spans="1:10" x14ac:dyDescent="0.25">
      <c r="A269" s="77" t="str">
        <f>IF('Inventory List'!A219="","",'Inventory List'!A219)</f>
        <v/>
      </c>
      <c r="B269" s="77" t="str">
        <f>IF('Inventory List'!B219="","",'Inventory List'!B219)</f>
        <v/>
      </c>
      <c r="C269" s="77" t="str">
        <f>IF('Inventory List'!C219="","",'Inventory List'!C219)</f>
        <v/>
      </c>
      <c r="D269" s="77" t="str">
        <f>IF('Inventory List'!D219="","",'Inventory List'!D219)</f>
        <v/>
      </c>
      <c r="E269" s="77" t="str">
        <f>IF('Inventory List'!E219="","",'Inventory List'!E219)</f>
        <v/>
      </c>
      <c r="F269" s="77" t="str">
        <f>IF('Inventory List'!F219="","",'Inventory List'!F219)</f>
        <v/>
      </c>
      <c r="G269" s="77" t="str">
        <f>IF('Inventory List'!G219="","",'Inventory List'!G219)</f>
        <v/>
      </c>
      <c r="H269" s="78" t="str">
        <f>IF('Inventory List'!J219="","",'Inventory List'!J219)</f>
        <v/>
      </c>
      <c r="I269" s="79" t="str">
        <f>IF('Inventory List'!K219="","",'Inventory List'!K219)</f>
        <v/>
      </c>
      <c r="J269" s="78" t="str">
        <f>IF('Inventory List'!M219="","",'Inventory List'!M219)</f>
        <v/>
      </c>
    </row>
    <row r="270" spans="1:10" x14ac:dyDescent="0.25">
      <c r="A270" s="77" t="str">
        <f>IF('Inventory List'!A220="","",'Inventory List'!A220)</f>
        <v/>
      </c>
      <c r="B270" s="77" t="str">
        <f>IF('Inventory List'!B220="","",'Inventory List'!B220)</f>
        <v/>
      </c>
      <c r="C270" s="77" t="str">
        <f>IF('Inventory List'!C220="","",'Inventory List'!C220)</f>
        <v/>
      </c>
      <c r="D270" s="77" t="str">
        <f>IF('Inventory List'!D220="","",'Inventory List'!D220)</f>
        <v/>
      </c>
      <c r="E270" s="77" t="str">
        <f>IF('Inventory List'!E220="","",'Inventory List'!E220)</f>
        <v/>
      </c>
      <c r="F270" s="77" t="str">
        <f>IF('Inventory List'!F220="","",'Inventory List'!F220)</f>
        <v/>
      </c>
      <c r="G270" s="77" t="str">
        <f>IF('Inventory List'!G220="","",'Inventory List'!G220)</f>
        <v/>
      </c>
      <c r="H270" s="78" t="str">
        <f>IF('Inventory List'!J220="","",'Inventory List'!J220)</f>
        <v/>
      </c>
      <c r="I270" s="79" t="str">
        <f>IF('Inventory List'!K220="","",'Inventory List'!K220)</f>
        <v/>
      </c>
      <c r="J270" s="78" t="str">
        <f>IF('Inventory List'!M220="","",'Inventory List'!M220)</f>
        <v/>
      </c>
    </row>
    <row r="271" spans="1:10" x14ac:dyDescent="0.25">
      <c r="A271" s="77" t="str">
        <f>IF('Inventory List'!A221="","",'Inventory List'!A221)</f>
        <v/>
      </c>
      <c r="B271" s="77" t="str">
        <f>IF('Inventory List'!B221="","",'Inventory List'!B221)</f>
        <v/>
      </c>
      <c r="C271" s="77" t="str">
        <f>IF('Inventory List'!C221="","",'Inventory List'!C221)</f>
        <v/>
      </c>
      <c r="D271" s="77" t="str">
        <f>IF('Inventory List'!D221="","",'Inventory List'!D221)</f>
        <v/>
      </c>
      <c r="E271" s="77" t="str">
        <f>IF('Inventory List'!E221="","",'Inventory List'!E221)</f>
        <v/>
      </c>
      <c r="F271" s="77" t="str">
        <f>IF('Inventory List'!F221="","",'Inventory List'!F221)</f>
        <v/>
      </c>
      <c r="G271" s="77" t="str">
        <f>IF('Inventory List'!G221="","",'Inventory List'!G221)</f>
        <v/>
      </c>
      <c r="H271" s="78" t="str">
        <f>IF('Inventory List'!J221="","",'Inventory List'!J221)</f>
        <v/>
      </c>
      <c r="I271" s="79" t="str">
        <f>IF('Inventory List'!K221="","",'Inventory List'!K221)</f>
        <v/>
      </c>
      <c r="J271" s="78" t="str">
        <f>IF('Inventory List'!M221="","",'Inventory List'!M221)</f>
        <v/>
      </c>
    </row>
    <row r="272" spans="1:10" x14ac:dyDescent="0.25">
      <c r="A272" s="77" t="str">
        <f>IF('Inventory List'!A222="","",'Inventory List'!A222)</f>
        <v/>
      </c>
      <c r="B272" s="77" t="str">
        <f>IF('Inventory List'!B222="","",'Inventory List'!B222)</f>
        <v/>
      </c>
      <c r="C272" s="77" t="str">
        <f>IF('Inventory List'!C222="","",'Inventory List'!C222)</f>
        <v/>
      </c>
      <c r="D272" s="77" t="str">
        <f>IF('Inventory List'!D222="","",'Inventory List'!D222)</f>
        <v/>
      </c>
      <c r="E272" s="77" t="str">
        <f>IF('Inventory List'!E222="","",'Inventory List'!E222)</f>
        <v/>
      </c>
      <c r="F272" s="77" t="str">
        <f>IF('Inventory List'!F222="","",'Inventory List'!F222)</f>
        <v/>
      </c>
      <c r="G272" s="77" t="str">
        <f>IF('Inventory List'!G222="","",'Inventory List'!G222)</f>
        <v/>
      </c>
      <c r="H272" s="78" t="str">
        <f>IF('Inventory List'!J222="","",'Inventory List'!J222)</f>
        <v/>
      </c>
      <c r="I272" s="79" t="str">
        <f>IF('Inventory List'!K222="","",'Inventory List'!K222)</f>
        <v/>
      </c>
      <c r="J272" s="78" t="str">
        <f>IF('Inventory List'!M222="","",'Inventory List'!M222)</f>
        <v/>
      </c>
    </row>
    <row r="273" spans="1:10" x14ac:dyDescent="0.25">
      <c r="A273" s="77" t="str">
        <f>IF('Inventory List'!A223="","",'Inventory List'!A223)</f>
        <v/>
      </c>
      <c r="B273" s="77" t="str">
        <f>IF('Inventory List'!B223="","",'Inventory List'!B223)</f>
        <v/>
      </c>
      <c r="C273" s="77" t="str">
        <f>IF('Inventory List'!C223="","",'Inventory List'!C223)</f>
        <v/>
      </c>
      <c r="D273" s="77" t="str">
        <f>IF('Inventory List'!D223="","",'Inventory List'!D223)</f>
        <v/>
      </c>
      <c r="E273" s="77" t="str">
        <f>IF('Inventory List'!E223="","",'Inventory List'!E223)</f>
        <v/>
      </c>
      <c r="F273" s="77" t="str">
        <f>IF('Inventory List'!F223="","",'Inventory List'!F223)</f>
        <v/>
      </c>
      <c r="G273" s="77" t="str">
        <f>IF('Inventory List'!G223="","",'Inventory List'!G223)</f>
        <v/>
      </c>
      <c r="H273" s="78" t="str">
        <f>IF('Inventory List'!J223="","",'Inventory List'!J223)</f>
        <v/>
      </c>
      <c r="I273" s="79" t="str">
        <f>IF('Inventory List'!K223="","",'Inventory List'!K223)</f>
        <v/>
      </c>
      <c r="J273" s="78" t="str">
        <f>IF('Inventory List'!M223="","",'Inventory List'!M223)</f>
        <v/>
      </c>
    </row>
    <row r="274" spans="1:10" x14ac:dyDescent="0.25">
      <c r="A274" s="77" t="str">
        <f>IF('Inventory List'!A224="","",'Inventory List'!A224)</f>
        <v/>
      </c>
      <c r="B274" s="77" t="str">
        <f>IF('Inventory List'!B224="","",'Inventory List'!B224)</f>
        <v/>
      </c>
      <c r="C274" s="77" t="str">
        <f>IF('Inventory List'!C224="","",'Inventory List'!C224)</f>
        <v/>
      </c>
      <c r="D274" s="77" t="str">
        <f>IF('Inventory List'!D224="","",'Inventory List'!D224)</f>
        <v/>
      </c>
      <c r="E274" s="77" t="str">
        <f>IF('Inventory List'!E224="","",'Inventory List'!E224)</f>
        <v/>
      </c>
      <c r="F274" s="77" t="str">
        <f>IF('Inventory List'!F224="","",'Inventory List'!F224)</f>
        <v/>
      </c>
      <c r="G274" s="77" t="str">
        <f>IF('Inventory List'!G224="","",'Inventory List'!G224)</f>
        <v/>
      </c>
      <c r="H274" s="78" t="str">
        <f>IF('Inventory List'!J224="","",'Inventory List'!J224)</f>
        <v/>
      </c>
      <c r="I274" s="79" t="str">
        <f>IF('Inventory List'!K224="","",'Inventory List'!K224)</f>
        <v/>
      </c>
      <c r="J274" s="78" t="str">
        <f>IF('Inventory List'!M224="","",'Inventory List'!M224)</f>
        <v/>
      </c>
    </row>
    <row r="275" spans="1:10" x14ac:dyDescent="0.25">
      <c r="A275" s="77" t="str">
        <f>IF('Inventory List'!A225="","",'Inventory List'!A225)</f>
        <v/>
      </c>
      <c r="B275" s="77" t="str">
        <f>IF('Inventory List'!B225="","",'Inventory List'!B225)</f>
        <v/>
      </c>
      <c r="C275" s="77" t="str">
        <f>IF('Inventory List'!C225="","",'Inventory List'!C225)</f>
        <v/>
      </c>
      <c r="D275" s="77" t="str">
        <f>IF('Inventory List'!D225="","",'Inventory List'!D225)</f>
        <v/>
      </c>
      <c r="E275" s="77" t="str">
        <f>IF('Inventory List'!E225="","",'Inventory List'!E225)</f>
        <v/>
      </c>
      <c r="F275" s="77" t="str">
        <f>IF('Inventory List'!F225="","",'Inventory List'!F225)</f>
        <v/>
      </c>
      <c r="G275" s="77" t="str">
        <f>IF('Inventory List'!G225="","",'Inventory List'!G225)</f>
        <v/>
      </c>
      <c r="H275" s="78" t="str">
        <f>IF('Inventory List'!J225="","",'Inventory List'!J225)</f>
        <v/>
      </c>
      <c r="I275" s="79" t="str">
        <f>IF('Inventory List'!K225="","",'Inventory List'!K225)</f>
        <v/>
      </c>
      <c r="J275" s="78" t="str">
        <f>IF('Inventory List'!M225="","",'Inventory List'!M225)</f>
        <v/>
      </c>
    </row>
    <row r="276" spans="1:10" x14ac:dyDescent="0.25">
      <c r="A276" s="77" t="str">
        <f>IF('Inventory List'!A226="","",'Inventory List'!A226)</f>
        <v/>
      </c>
      <c r="B276" s="77" t="str">
        <f>IF('Inventory List'!B226="","",'Inventory List'!B226)</f>
        <v/>
      </c>
      <c r="C276" s="77" t="str">
        <f>IF('Inventory List'!C226="","",'Inventory List'!C226)</f>
        <v/>
      </c>
      <c r="D276" s="77" t="str">
        <f>IF('Inventory List'!D226="","",'Inventory List'!D226)</f>
        <v/>
      </c>
      <c r="E276" s="77" t="str">
        <f>IF('Inventory List'!E226="","",'Inventory List'!E226)</f>
        <v/>
      </c>
      <c r="F276" s="77" t="str">
        <f>IF('Inventory List'!F226="","",'Inventory List'!F226)</f>
        <v/>
      </c>
      <c r="G276" s="77" t="str">
        <f>IF('Inventory List'!G226="","",'Inventory List'!G226)</f>
        <v/>
      </c>
      <c r="H276" s="78" t="str">
        <f>IF('Inventory List'!J226="","",'Inventory List'!J226)</f>
        <v/>
      </c>
      <c r="I276" s="79" t="str">
        <f>IF('Inventory List'!K226="","",'Inventory List'!K226)</f>
        <v/>
      </c>
      <c r="J276" s="78" t="str">
        <f>IF('Inventory List'!M226="","",'Inventory List'!M226)</f>
        <v/>
      </c>
    </row>
    <row r="277" spans="1:10" x14ac:dyDescent="0.25">
      <c r="A277" s="77" t="str">
        <f>IF('Inventory List'!A227="","",'Inventory List'!A227)</f>
        <v/>
      </c>
      <c r="B277" s="77" t="str">
        <f>IF('Inventory List'!B227="","",'Inventory List'!B227)</f>
        <v/>
      </c>
      <c r="C277" s="77" t="str">
        <f>IF('Inventory List'!C227="","",'Inventory List'!C227)</f>
        <v/>
      </c>
      <c r="D277" s="77" t="str">
        <f>IF('Inventory List'!D227="","",'Inventory List'!D227)</f>
        <v/>
      </c>
      <c r="E277" s="77" t="str">
        <f>IF('Inventory List'!E227="","",'Inventory List'!E227)</f>
        <v/>
      </c>
      <c r="F277" s="77" t="str">
        <f>IF('Inventory List'!F227="","",'Inventory List'!F227)</f>
        <v/>
      </c>
      <c r="G277" s="77" t="str">
        <f>IF('Inventory List'!G227="","",'Inventory List'!G227)</f>
        <v/>
      </c>
      <c r="H277" s="78" t="str">
        <f>IF('Inventory List'!J227="","",'Inventory List'!J227)</f>
        <v/>
      </c>
      <c r="I277" s="79" t="str">
        <f>IF('Inventory List'!K227="","",'Inventory List'!K227)</f>
        <v/>
      </c>
      <c r="J277" s="78" t="str">
        <f>IF('Inventory List'!M227="","",'Inventory List'!M227)</f>
        <v/>
      </c>
    </row>
    <row r="278" spans="1:10" x14ac:dyDescent="0.25">
      <c r="A278" s="77" t="str">
        <f>IF('Inventory List'!A228="","",'Inventory List'!A228)</f>
        <v/>
      </c>
      <c r="B278" s="77" t="str">
        <f>IF('Inventory List'!B228="","",'Inventory List'!B228)</f>
        <v/>
      </c>
      <c r="C278" s="77" t="str">
        <f>IF('Inventory List'!C228="","",'Inventory List'!C228)</f>
        <v/>
      </c>
      <c r="D278" s="77" t="str">
        <f>IF('Inventory List'!D228="","",'Inventory List'!D228)</f>
        <v/>
      </c>
      <c r="E278" s="77" t="str">
        <f>IF('Inventory List'!E228="","",'Inventory List'!E228)</f>
        <v/>
      </c>
      <c r="F278" s="77" t="str">
        <f>IF('Inventory List'!F228="","",'Inventory List'!F228)</f>
        <v/>
      </c>
      <c r="G278" s="77" t="str">
        <f>IF('Inventory List'!G228="","",'Inventory List'!G228)</f>
        <v/>
      </c>
      <c r="H278" s="78" t="str">
        <f>IF('Inventory List'!J228="","",'Inventory List'!J228)</f>
        <v/>
      </c>
      <c r="I278" s="79" t="str">
        <f>IF('Inventory List'!K228="","",'Inventory List'!K228)</f>
        <v/>
      </c>
      <c r="J278" s="78" t="str">
        <f>IF('Inventory List'!M228="","",'Inventory List'!M228)</f>
        <v/>
      </c>
    </row>
    <row r="279" spans="1:10" x14ac:dyDescent="0.25">
      <c r="A279" s="77" t="str">
        <f>IF('Inventory List'!A229="","",'Inventory List'!A229)</f>
        <v/>
      </c>
      <c r="B279" s="77" t="str">
        <f>IF('Inventory List'!B229="","",'Inventory List'!B229)</f>
        <v/>
      </c>
      <c r="C279" s="77" t="str">
        <f>IF('Inventory List'!C229="","",'Inventory List'!C229)</f>
        <v/>
      </c>
      <c r="D279" s="77" t="str">
        <f>IF('Inventory List'!D229="","",'Inventory List'!D229)</f>
        <v/>
      </c>
      <c r="E279" s="77" t="str">
        <f>IF('Inventory List'!E229="","",'Inventory List'!E229)</f>
        <v/>
      </c>
      <c r="F279" s="77" t="str">
        <f>IF('Inventory List'!F229="","",'Inventory List'!F229)</f>
        <v/>
      </c>
      <c r="G279" s="77" t="str">
        <f>IF('Inventory List'!G229="","",'Inventory List'!G229)</f>
        <v/>
      </c>
      <c r="H279" s="78" t="str">
        <f>IF('Inventory List'!J229="","",'Inventory List'!J229)</f>
        <v/>
      </c>
      <c r="I279" s="79" t="str">
        <f>IF('Inventory List'!K229="","",'Inventory List'!K229)</f>
        <v/>
      </c>
      <c r="J279" s="78" t="str">
        <f>IF('Inventory List'!M229="","",'Inventory List'!M229)</f>
        <v/>
      </c>
    </row>
    <row r="280" spans="1:10" x14ac:dyDescent="0.25">
      <c r="A280" s="77" t="str">
        <f>IF('Inventory List'!A230="","",'Inventory List'!A230)</f>
        <v/>
      </c>
      <c r="B280" s="77" t="str">
        <f>IF('Inventory List'!B230="","",'Inventory List'!B230)</f>
        <v/>
      </c>
      <c r="C280" s="77" t="str">
        <f>IF('Inventory List'!C230="","",'Inventory List'!C230)</f>
        <v/>
      </c>
      <c r="D280" s="77" t="str">
        <f>IF('Inventory List'!D230="","",'Inventory List'!D230)</f>
        <v/>
      </c>
      <c r="E280" s="77" t="str">
        <f>IF('Inventory List'!E230="","",'Inventory List'!E230)</f>
        <v/>
      </c>
      <c r="F280" s="77" t="str">
        <f>IF('Inventory List'!F230="","",'Inventory List'!F230)</f>
        <v/>
      </c>
      <c r="G280" s="77" t="str">
        <f>IF('Inventory List'!G230="","",'Inventory List'!G230)</f>
        <v/>
      </c>
      <c r="H280" s="78" t="str">
        <f>IF('Inventory List'!J230="","",'Inventory List'!J230)</f>
        <v/>
      </c>
      <c r="I280" s="79" t="str">
        <f>IF('Inventory List'!K230="","",'Inventory List'!K230)</f>
        <v/>
      </c>
      <c r="J280" s="78" t="str">
        <f>IF('Inventory List'!M230="","",'Inventory List'!M230)</f>
        <v/>
      </c>
    </row>
    <row r="281" spans="1:10" x14ac:dyDescent="0.25">
      <c r="A281" s="77" t="str">
        <f>IF('Inventory List'!A231="","",'Inventory List'!A231)</f>
        <v/>
      </c>
      <c r="B281" s="77" t="str">
        <f>IF('Inventory List'!B231="","",'Inventory List'!B231)</f>
        <v/>
      </c>
      <c r="C281" s="77" t="str">
        <f>IF('Inventory List'!C231="","",'Inventory List'!C231)</f>
        <v/>
      </c>
      <c r="D281" s="77" t="str">
        <f>IF('Inventory List'!D231="","",'Inventory List'!D231)</f>
        <v/>
      </c>
      <c r="E281" s="77" t="str">
        <f>IF('Inventory List'!E231="","",'Inventory List'!E231)</f>
        <v/>
      </c>
      <c r="F281" s="77" t="str">
        <f>IF('Inventory List'!F231="","",'Inventory List'!F231)</f>
        <v/>
      </c>
      <c r="G281" s="77" t="str">
        <f>IF('Inventory List'!G231="","",'Inventory List'!G231)</f>
        <v/>
      </c>
      <c r="H281" s="78" t="str">
        <f>IF('Inventory List'!J231="","",'Inventory List'!J231)</f>
        <v/>
      </c>
      <c r="I281" s="79" t="str">
        <f>IF('Inventory List'!K231="","",'Inventory List'!K231)</f>
        <v/>
      </c>
      <c r="J281" s="78" t="str">
        <f>IF('Inventory List'!M231="","",'Inventory List'!M231)</f>
        <v/>
      </c>
    </row>
    <row r="282" spans="1:10" x14ac:dyDescent="0.25">
      <c r="A282" s="77" t="str">
        <f>IF('Inventory List'!A232="","",'Inventory List'!A232)</f>
        <v/>
      </c>
      <c r="B282" s="77" t="str">
        <f>IF('Inventory List'!B232="","",'Inventory List'!B232)</f>
        <v/>
      </c>
      <c r="C282" s="77" t="str">
        <f>IF('Inventory List'!C232="","",'Inventory List'!C232)</f>
        <v/>
      </c>
      <c r="D282" s="77" t="str">
        <f>IF('Inventory List'!D232="","",'Inventory List'!D232)</f>
        <v/>
      </c>
      <c r="E282" s="77" t="str">
        <f>IF('Inventory List'!E232="","",'Inventory List'!E232)</f>
        <v/>
      </c>
      <c r="F282" s="77" t="str">
        <f>IF('Inventory List'!F232="","",'Inventory List'!F232)</f>
        <v/>
      </c>
      <c r="G282" s="77" t="str">
        <f>IF('Inventory List'!G232="","",'Inventory List'!G232)</f>
        <v/>
      </c>
      <c r="H282" s="78" t="str">
        <f>IF('Inventory List'!J232="","",'Inventory List'!J232)</f>
        <v/>
      </c>
      <c r="I282" s="79" t="str">
        <f>IF('Inventory List'!K232="","",'Inventory List'!K232)</f>
        <v/>
      </c>
      <c r="J282" s="78" t="str">
        <f>IF('Inventory List'!M232="","",'Inventory List'!M232)</f>
        <v/>
      </c>
    </row>
    <row r="283" spans="1:10" x14ac:dyDescent="0.25">
      <c r="A283" s="77" t="str">
        <f>IF('Inventory List'!A233="","",'Inventory List'!A233)</f>
        <v/>
      </c>
      <c r="B283" s="77" t="str">
        <f>IF('Inventory List'!B233="","",'Inventory List'!B233)</f>
        <v/>
      </c>
      <c r="C283" s="77" t="str">
        <f>IF('Inventory List'!C233="","",'Inventory List'!C233)</f>
        <v/>
      </c>
      <c r="D283" s="77" t="str">
        <f>IF('Inventory List'!D233="","",'Inventory List'!D233)</f>
        <v/>
      </c>
      <c r="E283" s="77" t="str">
        <f>IF('Inventory List'!E233="","",'Inventory List'!E233)</f>
        <v/>
      </c>
      <c r="F283" s="77" t="str">
        <f>IF('Inventory List'!F233="","",'Inventory List'!F233)</f>
        <v/>
      </c>
      <c r="G283" s="77" t="str">
        <f>IF('Inventory List'!G233="","",'Inventory List'!G233)</f>
        <v/>
      </c>
      <c r="H283" s="78" t="str">
        <f>IF('Inventory List'!J233="","",'Inventory List'!J233)</f>
        <v/>
      </c>
      <c r="I283" s="79" t="str">
        <f>IF('Inventory List'!K233="","",'Inventory List'!K233)</f>
        <v/>
      </c>
      <c r="J283" s="78" t="str">
        <f>IF('Inventory List'!M233="","",'Inventory List'!M233)</f>
        <v/>
      </c>
    </row>
    <row r="284" spans="1:10" x14ac:dyDescent="0.25">
      <c r="A284" s="77" t="str">
        <f>IF('Inventory List'!A234="","",'Inventory List'!A234)</f>
        <v/>
      </c>
      <c r="B284" s="77" t="str">
        <f>IF('Inventory List'!B234="","",'Inventory List'!B234)</f>
        <v/>
      </c>
      <c r="C284" s="77" t="str">
        <f>IF('Inventory List'!C234="","",'Inventory List'!C234)</f>
        <v/>
      </c>
      <c r="D284" s="77" t="str">
        <f>IF('Inventory List'!D234="","",'Inventory List'!D234)</f>
        <v/>
      </c>
      <c r="E284" s="77" t="str">
        <f>IF('Inventory List'!E234="","",'Inventory List'!E234)</f>
        <v/>
      </c>
      <c r="F284" s="77" t="str">
        <f>IF('Inventory List'!F234="","",'Inventory List'!F234)</f>
        <v/>
      </c>
      <c r="G284" s="77" t="str">
        <f>IF('Inventory List'!G234="","",'Inventory List'!G234)</f>
        <v/>
      </c>
      <c r="H284" s="78" t="str">
        <f>IF('Inventory List'!J234="","",'Inventory List'!J234)</f>
        <v/>
      </c>
      <c r="I284" s="79" t="str">
        <f>IF('Inventory List'!K234="","",'Inventory List'!K234)</f>
        <v/>
      </c>
      <c r="J284" s="78" t="str">
        <f>IF('Inventory List'!M234="","",'Inventory List'!M234)</f>
        <v/>
      </c>
    </row>
    <row r="285" spans="1:10" x14ac:dyDescent="0.25">
      <c r="A285" s="77" t="str">
        <f>IF('Inventory List'!A235="","",'Inventory List'!A235)</f>
        <v/>
      </c>
      <c r="B285" s="77" t="str">
        <f>IF('Inventory List'!B235="","",'Inventory List'!B235)</f>
        <v/>
      </c>
      <c r="C285" s="77" t="str">
        <f>IF('Inventory List'!C235="","",'Inventory List'!C235)</f>
        <v/>
      </c>
      <c r="D285" s="77" t="str">
        <f>IF('Inventory List'!D235="","",'Inventory List'!D235)</f>
        <v/>
      </c>
      <c r="E285" s="77" t="str">
        <f>IF('Inventory List'!E235="","",'Inventory List'!E235)</f>
        <v/>
      </c>
      <c r="F285" s="77" t="str">
        <f>IF('Inventory List'!F235="","",'Inventory List'!F235)</f>
        <v/>
      </c>
      <c r="G285" s="77" t="str">
        <f>IF('Inventory List'!G235="","",'Inventory List'!G235)</f>
        <v/>
      </c>
      <c r="H285" s="78" t="str">
        <f>IF('Inventory List'!J235="","",'Inventory List'!J235)</f>
        <v/>
      </c>
      <c r="I285" s="79" t="str">
        <f>IF('Inventory List'!K235="","",'Inventory List'!K235)</f>
        <v/>
      </c>
      <c r="J285" s="78" t="str">
        <f>IF('Inventory List'!M235="","",'Inventory List'!M235)</f>
        <v/>
      </c>
    </row>
    <row r="286" spans="1:10" x14ac:dyDescent="0.25">
      <c r="A286" s="77" t="str">
        <f>IF('Inventory List'!A236="","",'Inventory List'!A236)</f>
        <v/>
      </c>
      <c r="B286" s="77" t="str">
        <f>IF('Inventory List'!B236="","",'Inventory List'!B236)</f>
        <v/>
      </c>
      <c r="C286" s="77" t="str">
        <f>IF('Inventory List'!C236="","",'Inventory List'!C236)</f>
        <v/>
      </c>
      <c r="D286" s="77" t="str">
        <f>IF('Inventory List'!D236="","",'Inventory List'!D236)</f>
        <v/>
      </c>
      <c r="E286" s="77" t="str">
        <f>IF('Inventory List'!E236="","",'Inventory List'!E236)</f>
        <v/>
      </c>
      <c r="F286" s="77" t="str">
        <f>IF('Inventory List'!F236="","",'Inventory List'!F236)</f>
        <v/>
      </c>
      <c r="G286" s="77" t="str">
        <f>IF('Inventory List'!G236="","",'Inventory List'!G236)</f>
        <v/>
      </c>
      <c r="H286" s="78" t="str">
        <f>IF('Inventory List'!J236="","",'Inventory List'!J236)</f>
        <v/>
      </c>
      <c r="I286" s="79" t="str">
        <f>IF('Inventory List'!K236="","",'Inventory List'!K236)</f>
        <v/>
      </c>
      <c r="J286" s="78" t="str">
        <f>IF('Inventory List'!M236="","",'Inventory List'!M236)</f>
        <v/>
      </c>
    </row>
    <row r="287" spans="1:10" x14ac:dyDescent="0.25">
      <c r="A287" s="77" t="str">
        <f>IF('Inventory List'!A237="","",'Inventory List'!A237)</f>
        <v/>
      </c>
      <c r="B287" s="77" t="str">
        <f>IF('Inventory List'!B237="","",'Inventory List'!B237)</f>
        <v/>
      </c>
      <c r="C287" s="77" t="str">
        <f>IF('Inventory List'!C237="","",'Inventory List'!C237)</f>
        <v/>
      </c>
      <c r="D287" s="77" t="str">
        <f>IF('Inventory List'!D237="","",'Inventory List'!D237)</f>
        <v/>
      </c>
      <c r="E287" s="77" t="str">
        <f>IF('Inventory List'!E237="","",'Inventory List'!E237)</f>
        <v/>
      </c>
      <c r="F287" s="77" t="str">
        <f>IF('Inventory List'!F237="","",'Inventory List'!F237)</f>
        <v/>
      </c>
      <c r="G287" s="77" t="str">
        <f>IF('Inventory List'!G237="","",'Inventory List'!G237)</f>
        <v/>
      </c>
      <c r="H287" s="78" t="str">
        <f>IF('Inventory List'!J237="","",'Inventory List'!J237)</f>
        <v/>
      </c>
      <c r="I287" s="79" t="str">
        <f>IF('Inventory List'!K237="","",'Inventory List'!K237)</f>
        <v/>
      </c>
      <c r="J287" s="78" t="str">
        <f>IF('Inventory List'!M237="","",'Inventory List'!M237)</f>
        <v/>
      </c>
    </row>
    <row r="288" spans="1:10" x14ac:dyDescent="0.25">
      <c r="A288" s="77" t="str">
        <f>IF('Inventory List'!A238="","",'Inventory List'!A238)</f>
        <v/>
      </c>
      <c r="B288" s="77" t="str">
        <f>IF('Inventory List'!B238="","",'Inventory List'!B238)</f>
        <v/>
      </c>
      <c r="C288" s="77" t="str">
        <f>IF('Inventory List'!C238="","",'Inventory List'!C238)</f>
        <v/>
      </c>
      <c r="D288" s="77" t="str">
        <f>IF('Inventory List'!D238="","",'Inventory List'!D238)</f>
        <v/>
      </c>
      <c r="E288" s="77" t="str">
        <f>IF('Inventory List'!E238="","",'Inventory List'!E238)</f>
        <v/>
      </c>
      <c r="F288" s="77" t="str">
        <f>IF('Inventory List'!F238="","",'Inventory List'!F238)</f>
        <v/>
      </c>
      <c r="G288" s="77" t="str">
        <f>IF('Inventory List'!G238="","",'Inventory List'!G238)</f>
        <v/>
      </c>
      <c r="H288" s="78" t="str">
        <f>IF('Inventory List'!J238="","",'Inventory List'!J238)</f>
        <v/>
      </c>
      <c r="I288" s="79" t="str">
        <f>IF('Inventory List'!K238="","",'Inventory List'!K238)</f>
        <v/>
      </c>
      <c r="J288" s="78" t="str">
        <f>IF('Inventory List'!M238="","",'Inventory List'!M238)</f>
        <v/>
      </c>
    </row>
    <row r="289" spans="1:10" x14ac:dyDescent="0.25">
      <c r="A289" s="77" t="str">
        <f>IF('Inventory List'!A239="","",'Inventory List'!A239)</f>
        <v/>
      </c>
      <c r="B289" s="77" t="str">
        <f>IF('Inventory List'!B239="","",'Inventory List'!B239)</f>
        <v/>
      </c>
      <c r="C289" s="77" t="str">
        <f>IF('Inventory List'!C239="","",'Inventory List'!C239)</f>
        <v/>
      </c>
      <c r="D289" s="77" t="str">
        <f>IF('Inventory List'!D239="","",'Inventory List'!D239)</f>
        <v/>
      </c>
      <c r="E289" s="77" t="str">
        <f>IF('Inventory List'!E239="","",'Inventory List'!E239)</f>
        <v/>
      </c>
      <c r="F289" s="77" t="str">
        <f>IF('Inventory List'!F239="","",'Inventory List'!F239)</f>
        <v/>
      </c>
      <c r="G289" s="77" t="str">
        <f>IF('Inventory List'!G239="","",'Inventory List'!G239)</f>
        <v/>
      </c>
      <c r="H289" s="78" t="str">
        <f>IF('Inventory List'!J239="","",'Inventory List'!J239)</f>
        <v/>
      </c>
      <c r="I289" s="79" t="str">
        <f>IF('Inventory List'!K239="","",'Inventory List'!K239)</f>
        <v/>
      </c>
      <c r="J289" s="78" t="str">
        <f>IF('Inventory List'!M239="","",'Inventory List'!M239)</f>
        <v/>
      </c>
    </row>
    <row r="290" spans="1:10" x14ac:dyDescent="0.25">
      <c r="A290" s="77" t="str">
        <f>IF('Inventory List'!A240="","",'Inventory List'!A240)</f>
        <v/>
      </c>
      <c r="B290" s="77" t="str">
        <f>IF('Inventory List'!B240="","",'Inventory List'!B240)</f>
        <v/>
      </c>
      <c r="C290" s="77" t="str">
        <f>IF('Inventory List'!C240="","",'Inventory List'!C240)</f>
        <v/>
      </c>
      <c r="D290" s="77" t="str">
        <f>IF('Inventory List'!D240="","",'Inventory List'!D240)</f>
        <v/>
      </c>
      <c r="E290" s="77" t="str">
        <f>IF('Inventory List'!E240="","",'Inventory List'!E240)</f>
        <v/>
      </c>
      <c r="F290" s="77" t="str">
        <f>IF('Inventory List'!F240="","",'Inventory List'!F240)</f>
        <v/>
      </c>
      <c r="G290" s="77" t="str">
        <f>IF('Inventory List'!G240="","",'Inventory List'!G240)</f>
        <v/>
      </c>
      <c r="H290" s="78" t="str">
        <f>IF('Inventory List'!J240="","",'Inventory List'!J240)</f>
        <v/>
      </c>
      <c r="I290" s="79" t="str">
        <f>IF('Inventory List'!K240="","",'Inventory List'!K240)</f>
        <v/>
      </c>
      <c r="J290" s="78" t="str">
        <f>IF('Inventory List'!M240="","",'Inventory List'!M240)</f>
        <v/>
      </c>
    </row>
    <row r="291" spans="1:10" x14ac:dyDescent="0.25">
      <c r="A291" s="77" t="str">
        <f>IF('Inventory List'!A241="","",'Inventory List'!A241)</f>
        <v/>
      </c>
      <c r="B291" s="77" t="str">
        <f>IF('Inventory List'!B241="","",'Inventory List'!B241)</f>
        <v/>
      </c>
      <c r="C291" s="77" t="str">
        <f>IF('Inventory List'!C241="","",'Inventory List'!C241)</f>
        <v/>
      </c>
      <c r="D291" s="77" t="str">
        <f>IF('Inventory List'!D241="","",'Inventory List'!D241)</f>
        <v/>
      </c>
      <c r="E291" s="77" t="str">
        <f>IF('Inventory List'!E241="","",'Inventory List'!E241)</f>
        <v/>
      </c>
      <c r="F291" s="77" t="str">
        <f>IF('Inventory List'!F241="","",'Inventory List'!F241)</f>
        <v/>
      </c>
      <c r="G291" s="77" t="str">
        <f>IF('Inventory List'!G241="","",'Inventory List'!G241)</f>
        <v/>
      </c>
      <c r="H291" s="78" t="str">
        <f>IF('Inventory List'!J241="","",'Inventory List'!J241)</f>
        <v/>
      </c>
      <c r="I291" s="79" t="str">
        <f>IF('Inventory List'!K241="","",'Inventory List'!K241)</f>
        <v/>
      </c>
      <c r="J291" s="78" t="str">
        <f>IF('Inventory List'!M241="","",'Inventory List'!M241)</f>
        <v/>
      </c>
    </row>
    <row r="292" spans="1:10" x14ac:dyDescent="0.25">
      <c r="A292" s="77" t="str">
        <f>IF('Inventory List'!A242="","",'Inventory List'!A242)</f>
        <v/>
      </c>
      <c r="B292" s="77" t="str">
        <f>IF('Inventory List'!B242="","",'Inventory List'!B242)</f>
        <v/>
      </c>
      <c r="C292" s="77" t="str">
        <f>IF('Inventory List'!C242="","",'Inventory List'!C242)</f>
        <v/>
      </c>
      <c r="D292" s="77" t="str">
        <f>IF('Inventory List'!D242="","",'Inventory List'!D242)</f>
        <v/>
      </c>
      <c r="E292" s="77" t="str">
        <f>IF('Inventory List'!E242="","",'Inventory List'!E242)</f>
        <v/>
      </c>
      <c r="F292" s="77" t="str">
        <f>IF('Inventory List'!F242="","",'Inventory List'!F242)</f>
        <v/>
      </c>
      <c r="G292" s="77" t="str">
        <f>IF('Inventory List'!G242="","",'Inventory List'!G242)</f>
        <v/>
      </c>
      <c r="H292" s="78" t="str">
        <f>IF('Inventory List'!J242="","",'Inventory List'!J242)</f>
        <v/>
      </c>
      <c r="I292" s="79" t="str">
        <f>IF('Inventory List'!K242="","",'Inventory List'!K242)</f>
        <v/>
      </c>
      <c r="J292" s="78" t="str">
        <f>IF('Inventory List'!M242="","",'Inventory List'!M242)</f>
        <v/>
      </c>
    </row>
    <row r="293" spans="1:10" x14ac:dyDescent="0.25">
      <c r="A293" s="77" t="str">
        <f>IF('Inventory List'!A243="","",'Inventory List'!A243)</f>
        <v/>
      </c>
      <c r="B293" s="77" t="str">
        <f>IF('Inventory List'!B243="","",'Inventory List'!B243)</f>
        <v/>
      </c>
      <c r="C293" s="77" t="str">
        <f>IF('Inventory List'!C243="","",'Inventory List'!C243)</f>
        <v/>
      </c>
      <c r="D293" s="77" t="str">
        <f>IF('Inventory List'!D243="","",'Inventory List'!D243)</f>
        <v/>
      </c>
      <c r="E293" s="77" t="str">
        <f>IF('Inventory List'!E243="","",'Inventory List'!E243)</f>
        <v/>
      </c>
      <c r="F293" s="77" t="str">
        <f>IF('Inventory List'!F243="","",'Inventory List'!F243)</f>
        <v/>
      </c>
      <c r="G293" s="77" t="str">
        <f>IF('Inventory List'!G243="","",'Inventory List'!G243)</f>
        <v/>
      </c>
      <c r="H293" s="78" t="str">
        <f>IF('Inventory List'!J243="","",'Inventory List'!J243)</f>
        <v/>
      </c>
      <c r="I293" s="79" t="str">
        <f>IF('Inventory List'!K243="","",'Inventory List'!K243)</f>
        <v/>
      </c>
      <c r="J293" s="78" t="str">
        <f>IF('Inventory List'!M243="","",'Inventory List'!M243)</f>
        <v/>
      </c>
    </row>
    <row r="294" spans="1:10" x14ac:dyDescent="0.25">
      <c r="A294" s="77" t="str">
        <f>IF('Inventory List'!A244="","",'Inventory List'!A244)</f>
        <v/>
      </c>
      <c r="B294" s="77" t="str">
        <f>IF('Inventory List'!B244="","",'Inventory List'!B244)</f>
        <v/>
      </c>
      <c r="C294" s="77" t="str">
        <f>IF('Inventory List'!C244="","",'Inventory List'!C244)</f>
        <v/>
      </c>
      <c r="D294" s="77" t="str">
        <f>IF('Inventory List'!D244="","",'Inventory List'!D244)</f>
        <v/>
      </c>
      <c r="E294" s="77" t="str">
        <f>IF('Inventory List'!E244="","",'Inventory List'!E244)</f>
        <v/>
      </c>
      <c r="F294" s="77" t="str">
        <f>IF('Inventory List'!F244="","",'Inventory List'!F244)</f>
        <v/>
      </c>
      <c r="G294" s="77" t="str">
        <f>IF('Inventory List'!G244="","",'Inventory List'!G244)</f>
        <v/>
      </c>
      <c r="H294" s="78" t="str">
        <f>IF('Inventory List'!J244="","",'Inventory List'!J244)</f>
        <v/>
      </c>
      <c r="I294" s="79" t="str">
        <f>IF('Inventory List'!K244="","",'Inventory List'!K244)</f>
        <v/>
      </c>
      <c r="J294" s="78" t="str">
        <f>IF('Inventory List'!M244="","",'Inventory List'!M244)</f>
        <v/>
      </c>
    </row>
    <row r="295" spans="1:10" x14ac:dyDescent="0.25">
      <c r="A295" s="77" t="str">
        <f>IF('Inventory List'!A245="","",'Inventory List'!A245)</f>
        <v/>
      </c>
      <c r="B295" s="77" t="str">
        <f>IF('Inventory List'!B245="","",'Inventory List'!B245)</f>
        <v/>
      </c>
      <c r="C295" s="77" t="str">
        <f>IF('Inventory List'!C245="","",'Inventory List'!C245)</f>
        <v/>
      </c>
      <c r="D295" s="77" t="str">
        <f>IF('Inventory List'!D245="","",'Inventory List'!D245)</f>
        <v/>
      </c>
      <c r="E295" s="77" t="str">
        <f>IF('Inventory List'!E245="","",'Inventory List'!E245)</f>
        <v/>
      </c>
      <c r="F295" s="77" t="str">
        <f>IF('Inventory List'!F245="","",'Inventory List'!F245)</f>
        <v/>
      </c>
      <c r="G295" s="77" t="str">
        <f>IF('Inventory List'!G245="","",'Inventory List'!G245)</f>
        <v/>
      </c>
      <c r="H295" s="78" t="str">
        <f>IF('Inventory List'!J245="","",'Inventory List'!J245)</f>
        <v/>
      </c>
      <c r="I295" s="79" t="str">
        <f>IF('Inventory List'!K245="","",'Inventory List'!K245)</f>
        <v/>
      </c>
      <c r="J295" s="78" t="str">
        <f>IF('Inventory List'!M245="","",'Inventory List'!M245)</f>
        <v/>
      </c>
    </row>
    <row r="296" spans="1:10" x14ac:dyDescent="0.25">
      <c r="A296" s="77" t="str">
        <f>IF('Inventory List'!A246="","",'Inventory List'!A246)</f>
        <v/>
      </c>
      <c r="B296" s="77" t="str">
        <f>IF('Inventory List'!B246="","",'Inventory List'!B246)</f>
        <v/>
      </c>
      <c r="C296" s="77" t="str">
        <f>IF('Inventory List'!C246="","",'Inventory List'!C246)</f>
        <v/>
      </c>
      <c r="D296" s="77" t="str">
        <f>IF('Inventory List'!D246="","",'Inventory List'!D246)</f>
        <v/>
      </c>
      <c r="E296" s="77" t="str">
        <f>IF('Inventory List'!E246="","",'Inventory List'!E246)</f>
        <v/>
      </c>
      <c r="F296" s="77" t="str">
        <f>IF('Inventory List'!F246="","",'Inventory List'!F246)</f>
        <v/>
      </c>
      <c r="G296" s="77" t="str">
        <f>IF('Inventory List'!G246="","",'Inventory List'!G246)</f>
        <v/>
      </c>
      <c r="H296" s="78" t="str">
        <f>IF('Inventory List'!J246="","",'Inventory List'!J246)</f>
        <v/>
      </c>
      <c r="I296" s="79" t="str">
        <f>IF('Inventory List'!K246="","",'Inventory List'!K246)</f>
        <v/>
      </c>
      <c r="J296" s="78" t="str">
        <f>IF('Inventory List'!M246="","",'Inventory List'!M246)</f>
        <v/>
      </c>
    </row>
    <row r="297" spans="1:10" x14ac:dyDescent="0.25">
      <c r="A297" s="77" t="str">
        <f>IF('Inventory List'!A247="","",'Inventory List'!A247)</f>
        <v/>
      </c>
      <c r="B297" s="77" t="str">
        <f>IF('Inventory List'!B247="","",'Inventory List'!B247)</f>
        <v/>
      </c>
      <c r="C297" s="77" t="str">
        <f>IF('Inventory List'!C247="","",'Inventory List'!C247)</f>
        <v/>
      </c>
      <c r="D297" s="77" t="str">
        <f>IF('Inventory List'!D247="","",'Inventory List'!D247)</f>
        <v/>
      </c>
      <c r="E297" s="77" t="str">
        <f>IF('Inventory List'!E247="","",'Inventory List'!E247)</f>
        <v/>
      </c>
      <c r="F297" s="77" t="str">
        <f>IF('Inventory List'!F247="","",'Inventory List'!F247)</f>
        <v/>
      </c>
      <c r="G297" s="77" t="str">
        <f>IF('Inventory List'!G247="","",'Inventory List'!G247)</f>
        <v/>
      </c>
      <c r="H297" s="78" t="str">
        <f>IF('Inventory List'!J247="","",'Inventory List'!J247)</f>
        <v/>
      </c>
      <c r="I297" s="79" t="str">
        <f>IF('Inventory List'!K247="","",'Inventory List'!K247)</f>
        <v/>
      </c>
      <c r="J297" s="78" t="str">
        <f>IF('Inventory List'!M247="","",'Inventory List'!M247)</f>
        <v/>
      </c>
    </row>
    <row r="298" spans="1:10" x14ac:dyDescent="0.25">
      <c r="A298" s="77" t="str">
        <f>IF('Inventory List'!A248="","",'Inventory List'!A248)</f>
        <v/>
      </c>
      <c r="B298" s="77" t="str">
        <f>IF('Inventory List'!B248="","",'Inventory List'!B248)</f>
        <v/>
      </c>
      <c r="C298" s="77" t="str">
        <f>IF('Inventory List'!C248="","",'Inventory List'!C248)</f>
        <v/>
      </c>
      <c r="D298" s="77" t="str">
        <f>IF('Inventory List'!D248="","",'Inventory List'!D248)</f>
        <v/>
      </c>
      <c r="E298" s="77" t="str">
        <f>IF('Inventory List'!E248="","",'Inventory List'!E248)</f>
        <v/>
      </c>
      <c r="F298" s="77" t="str">
        <f>IF('Inventory List'!F248="","",'Inventory List'!F248)</f>
        <v/>
      </c>
      <c r="G298" s="77" t="str">
        <f>IF('Inventory List'!G248="","",'Inventory List'!G248)</f>
        <v/>
      </c>
      <c r="H298" s="78" t="str">
        <f>IF('Inventory List'!J248="","",'Inventory List'!J248)</f>
        <v/>
      </c>
      <c r="I298" s="79" t="str">
        <f>IF('Inventory List'!K248="","",'Inventory List'!K248)</f>
        <v/>
      </c>
      <c r="J298" s="78" t="str">
        <f>IF('Inventory List'!M248="","",'Inventory List'!M248)</f>
        <v/>
      </c>
    </row>
    <row r="299" spans="1:10" x14ac:dyDescent="0.25">
      <c r="A299" s="77" t="str">
        <f>IF('Inventory List'!A249="","",'Inventory List'!A249)</f>
        <v/>
      </c>
      <c r="B299" s="77" t="str">
        <f>IF('Inventory List'!B249="","",'Inventory List'!B249)</f>
        <v/>
      </c>
      <c r="C299" s="77" t="str">
        <f>IF('Inventory List'!C249="","",'Inventory List'!C249)</f>
        <v/>
      </c>
      <c r="D299" s="77" t="str">
        <f>IF('Inventory List'!D249="","",'Inventory List'!D249)</f>
        <v/>
      </c>
      <c r="E299" s="77" t="str">
        <f>IF('Inventory List'!E249="","",'Inventory List'!E249)</f>
        <v/>
      </c>
      <c r="F299" s="77" t="str">
        <f>IF('Inventory List'!F249="","",'Inventory List'!F249)</f>
        <v/>
      </c>
      <c r="G299" s="77" t="str">
        <f>IF('Inventory List'!G249="","",'Inventory List'!G249)</f>
        <v/>
      </c>
      <c r="H299" s="78" t="str">
        <f>IF('Inventory List'!J249="","",'Inventory List'!J249)</f>
        <v/>
      </c>
      <c r="I299" s="79" t="str">
        <f>IF('Inventory List'!K249="","",'Inventory List'!K249)</f>
        <v/>
      </c>
      <c r="J299" s="78" t="str">
        <f>IF('Inventory List'!M249="","",'Inventory List'!M249)</f>
        <v/>
      </c>
    </row>
    <row r="300" spans="1:10" x14ac:dyDescent="0.25">
      <c r="A300" s="77" t="str">
        <f>IF('Inventory List'!A250="","",'Inventory List'!A250)</f>
        <v/>
      </c>
      <c r="B300" s="77" t="str">
        <f>IF('Inventory List'!B250="","",'Inventory List'!B250)</f>
        <v/>
      </c>
      <c r="C300" s="77" t="str">
        <f>IF('Inventory List'!C250="","",'Inventory List'!C250)</f>
        <v/>
      </c>
      <c r="D300" s="77" t="str">
        <f>IF('Inventory List'!D250="","",'Inventory List'!D250)</f>
        <v/>
      </c>
      <c r="E300" s="77" t="str">
        <f>IF('Inventory List'!E250="","",'Inventory List'!E250)</f>
        <v/>
      </c>
      <c r="F300" s="77" t="str">
        <f>IF('Inventory List'!F250="","",'Inventory List'!F250)</f>
        <v/>
      </c>
      <c r="G300" s="77" t="str">
        <f>IF('Inventory List'!G250="","",'Inventory List'!G250)</f>
        <v/>
      </c>
      <c r="H300" s="78" t="str">
        <f>IF('Inventory List'!J250="","",'Inventory List'!J250)</f>
        <v/>
      </c>
      <c r="I300" s="79" t="str">
        <f>IF('Inventory List'!K250="","",'Inventory List'!K250)</f>
        <v/>
      </c>
      <c r="J300" s="78" t="str">
        <f>IF('Inventory List'!M250="","",'Inventory List'!M250)</f>
        <v/>
      </c>
    </row>
    <row r="301" spans="1:10" x14ac:dyDescent="0.25">
      <c r="A301" s="77" t="str">
        <f>IF('Inventory List'!A251="","",'Inventory List'!A251)</f>
        <v/>
      </c>
      <c r="B301" s="77" t="str">
        <f>IF('Inventory List'!B251="","",'Inventory List'!B251)</f>
        <v/>
      </c>
      <c r="C301" s="77" t="str">
        <f>IF('Inventory List'!C251="","",'Inventory List'!C251)</f>
        <v/>
      </c>
      <c r="D301" s="77" t="str">
        <f>IF('Inventory List'!D251="","",'Inventory List'!D251)</f>
        <v/>
      </c>
      <c r="E301" s="77" t="str">
        <f>IF('Inventory List'!E251="","",'Inventory List'!E251)</f>
        <v/>
      </c>
      <c r="F301" s="77" t="str">
        <f>IF('Inventory List'!F251="","",'Inventory List'!F251)</f>
        <v/>
      </c>
      <c r="G301" s="77" t="str">
        <f>IF('Inventory List'!G251="","",'Inventory List'!G251)</f>
        <v/>
      </c>
      <c r="H301" s="78" t="str">
        <f>IF('Inventory List'!J251="","",'Inventory List'!J251)</f>
        <v/>
      </c>
      <c r="I301" s="79" t="str">
        <f>IF('Inventory List'!K251="","",'Inventory List'!K251)</f>
        <v/>
      </c>
      <c r="J301" s="78" t="str">
        <f>IF('Inventory List'!M251="","",'Inventory List'!M251)</f>
        <v/>
      </c>
    </row>
    <row r="302" spans="1:10" x14ac:dyDescent="0.25">
      <c r="A302" s="77" t="str">
        <f>IF('Inventory List'!A252="","",'Inventory List'!A252)</f>
        <v/>
      </c>
      <c r="B302" s="77" t="str">
        <f>IF('Inventory List'!B252="","",'Inventory List'!B252)</f>
        <v/>
      </c>
      <c r="C302" s="77" t="str">
        <f>IF('Inventory List'!C252="","",'Inventory List'!C252)</f>
        <v/>
      </c>
      <c r="D302" s="77" t="str">
        <f>IF('Inventory List'!D252="","",'Inventory List'!D252)</f>
        <v/>
      </c>
      <c r="E302" s="77" t="str">
        <f>IF('Inventory List'!E252="","",'Inventory List'!E252)</f>
        <v/>
      </c>
      <c r="F302" s="77" t="str">
        <f>IF('Inventory List'!F252="","",'Inventory List'!F252)</f>
        <v/>
      </c>
      <c r="G302" s="77" t="str">
        <f>IF('Inventory List'!G252="","",'Inventory List'!G252)</f>
        <v/>
      </c>
      <c r="H302" s="78" t="str">
        <f>IF('Inventory List'!J252="","",'Inventory List'!J252)</f>
        <v/>
      </c>
      <c r="I302" s="79" t="str">
        <f>IF('Inventory List'!K252="","",'Inventory List'!K252)</f>
        <v/>
      </c>
      <c r="J302" s="78" t="str">
        <f>IF('Inventory List'!M252="","",'Inventory List'!M252)</f>
        <v/>
      </c>
    </row>
    <row r="303" spans="1:10" x14ac:dyDescent="0.25">
      <c r="A303" s="77" t="str">
        <f>IF('Inventory List'!A253="","",'Inventory List'!A253)</f>
        <v/>
      </c>
      <c r="B303" s="77" t="str">
        <f>IF('Inventory List'!B253="","",'Inventory List'!B253)</f>
        <v/>
      </c>
      <c r="C303" s="77" t="str">
        <f>IF('Inventory List'!C253="","",'Inventory List'!C253)</f>
        <v/>
      </c>
      <c r="D303" s="77" t="str">
        <f>IF('Inventory List'!D253="","",'Inventory List'!D253)</f>
        <v/>
      </c>
      <c r="E303" s="77" t="str">
        <f>IF('Inventory List'!E253="","",'Inventory List'!E253)</f>
        <v/>
      </c>
      <c r="F303" s="77" t="str">
        <f>IF('Inventory List'!F253="","",'Inventory List'!F253)</f>
        <v/>
      </c>
      <c r="G303" s="77" t="str">
        <f>IF('Inventory List'!G253="","",'Inventory List'!G253)</f>
        <v/>
      </c>
      <c r="H303" s="78" t="str">
        <f>IF('Inventory List'!J253="","",'Inventory List'!J253)</f>
        <v/>
      </c>
      <c r="I303" s="79" t="str">
        <f>IF('Inventory List'!K253="","",'Inventory List'!K253)</f>
        <v/>
      </c>
      <c r="J303" s="78" t="str">
        <f>IF('Inventory List'!M253="","",'Inventory List'!M253)</f>
        <v/>
      </c>
    </row>
    <row r="304" spans="1:10" x14ac:dyDescent="0.25">
      <c r="A304" s="77" t="str">
        <f>IF('Inventory List'!A254="","",'Inventory List'!A254)</f>
        <v/>
      </c>
      <c r="B304" s="77" t="str">
        <f>IF('Inventory List'!B254="","",'Inventory List'!B254)</f>
        <v/>
      </c>
      <c r="C304" s="77" t="str">
        <f>IF('Inventory List'!C254="","",'Inventory List'!C254)</f>
        <v/>
      </c>
      <c r="D304" s="77" t="str">
        <f>IF('Inventory List'!D254="","",'Inventory List'!D254)</f>
        <v/>
      </c>
      <c r="E304" s="77" t="str">
        <f>IF('Inventory List'!E254="","",'Inventory List'!E254)</f>
        <v/>
      </c>
      <c r="F304" s="77" t="str">
        <f>IF('Inventory List'!F254="","",'Inventory List'!F254)</f>
        <v/>
      </c>
      <c r="G304" s="77" t="str">
        <f>IF('Inventory List'!G254="","",'Inventory List'!G254)</f>
        <v/>
      </c>
      <c r="H304" s="78" t="str">
        <f>IF('Inventory List'!J254="","",'Inventory List'!J254)</f>
        <v/>
      </c>
      <c r="I304" s="79" t="str">
        <f>IF('Inventory List'!K254="","",'Inventory List'!K254)</f>
        <v/>
      </c>
      <c r="J304" s="78" t="str">
        <f>IF('Inventory List'!M254="","",'Inventory List'!M254)</f>
        <v/>
      </c>
    </row>
    <row r="305" spans="1:10" x14ac:dyDescent="0.25">
      <c r="A305" s="77" t="str">
        <f>IF('Inventory List'!A255="","",'Inventory List'!A255)</f>
        <v/>
      </c>
      <c r="B305" s="77" t="str">
        <f>IF('Inventory List'!B255="","",'Inventory List'!B255)</f>
        <v/>
      </c>
      <c r="C305" s="77" t="str">
        <f>IF('Inventory List'!C255="","",'Inventory List'!C255)</f>
        <v/>
      </c>
      <c r="D305" s="77" t="str">
        <f>IF('Inventory List'!D255="","",'Inventory List'!D255)</f>
        <v/>
      </c>
      <c r="E305" s="77" t="str">
        <f>IF('Inventory List'!E255="","",'Inventory List'!E255)</f>
        <v/>
      </c>
      <c r="F305" s="77" t="str">
        <f>IF('Inventory List'!F255="","",'Inventory List'!F255)</f>
        <v/>
      </c>
      <c r="G305" s="77" t="str">
        <f>IF('Inventory List'!G255="","",'Inventory List'!G255)</f>
        <v/>
      </c>
      <c r="H305" s="78" t="str">
        <f>IF('Inventory List'!J255="","",'Inventory List'!J255)</f>
        <v/>
      </c>
      <c r="I305" s="79" t="str">
        <f>IF('Inventory List'!K255="","",'Inventory List'!K255)</f>
        <v/>
      </c>
      <c r="J305" s="78" t="str">
        <f>IF('Inventory List'!M255="","",'Inventory List'!M255)</f>
        <v/>
      </c>
    </row>
    <row r="306" spans="1:10" x14ac:dyDescent="0.25">
      <c r="A306" s="77" t="str">
        <f>IF('Inventory List'!A256="","",'Inventory List'!A256)</f>
        <v/>
      </c>
      <c r="B306" s="77" t="str">
        <f>IF('Inventory List'!B256="","",'Inventory List'!B256)</f>
        <v/>
      </c>
      <c r="C306" s="77" t="str">
        <f>IF('Inventory List'!C256="","",'Inventory List'!C256)</f>
        <v/>
      </c>
      <c r="D306" s="77" t="str">
        <f>IF('Inventory List'!D256="","",'Inventory List'!D256)</f>
        <v/>
      </c>
      <c r="E306" s="77" t="str">
        <f>IF('Inventory List'!E256="","",'Inventory List'!E256)</f>
        <v/>
      </c>
      <c r="F306" s="77" t="str">
        <f>IF('Inventory List'!F256="","",'Inventory List'!F256)</f>
        <v/>
      </c>
      <c r="G306" s="77" t="str">
        <f>IF('Inventory List'!G256="","",'Inventory List'!G256)</f>
        <v/>
      </c>
      <c r="H306" s="78" t="str">
        <f>IF('Inventory List'!J256="","",'Inventory List'!J256)</f>
        <v/>
      </c>
      <c r="I306" s="79" t="str">
        <f>IF('Inventory List'!K256="","",'Inventory List'!K256)</f>
        <v/>
      </c>
      <c r="J306" s="78" t="str">
        <f>IF('Inventory List'!M256="","",'Inventory List'!M256)</f>
        <v/>
      </c>
    </row>
    <row r="307" spans="1:10" x14ac:dyDescent="0.25">
      <c r="A307" s="77" t="str">
        <f>IF('Inventory List'!A257="","",'Inventory List'!A257)</f>
        <v/>
      </c>
      <c r="B307" s="77" t="str">
        <f>IF('Inventory List'!B257="","",'Inventory List'!B257)</f>
        <v/>
      </c>
      <c r="C307" s="77" t="str">
        <f>IF('Inventory List'!C257="","",'Inventory List'!C257)</f>
        <v/>
      </c>
      <c r="D307" s="77" t="str">
        <f>IF('Inventory List'!D257="","",'Inventory List'!D257)</f>
        <v/>
      </c>
      <c r="E307" s="77" t="str">
        <f>IF('Inventory List'!E257="","",'Inventory List'!E257)</f>
        <v/>
      </c>
      <c r="F307" s="77" t="str">
        <f>IF('Inventory List'!F257="","",'Inventory List'!F257)</f>
        <v/>
      </c>
      <c r="G307" s="77" t="str">
        <f>IF('Inventory List'!G257="","",'Inventory List'!G257)</f>
        <v/>
      </c>
      <c r="H307" s="78" t="str">
        <f>IF('Inventory List'!J257="","",'Inventory List'!J257)</f>
        <v/>
      </c>
      <c r="I307" s="79" t="str">
        <f>IF('Inventory List'!K257="","",'Inventory List'!K257)</f>
        <v/>
      </c>
      <c r="J307" s="78" t="str">
        <f>IF('Inventory List'!M257="","",'Inventory List'!M257)</f>
        <v/>
      </c>
    </row>
    <row r="308" spans="1:10" x14ac:dyDescent="0.25">
      <c r="A308" s="77" t="str">
        <f>IF('Inventory List'!A258="","",'Inventory List'!A258)</f>
        <v/>
      </c>
      <c r="B308" s="77" t="str">
        <f>IF('Inventory List'!B258="","",'Inventory List'!B258)</f>
        <v/>
      </c>
      <c r="C308" s="77" t="str">
        <f>IF('Inventory List'!C258="","",'Inventory List'!C258)</f>
        <v/>
      </c>
      <c r="D308" s="77" t="str">
        <f>IF('Inventory List'!D258="","",'Inventory List'!D258)</f>
        <v/>
      </c>
      <c r="E308" s="77" t="str">
        <f>IF('Inventory List'!E258="","",'Inventory List'!E258)</f>
        <v/>
      </c>
      <c r="F308" s="77" t="str">
        <f>IF('Inventory List'!F258="","",'Inventory List'!F258)</f>
        <v/>
      </c>
      <c r="G308" s="77" t="str">
        <f>IF('Inventory List'!G258="","",'Inventory List'!G258)</f>
        <v/>
      </c>
      <c r="H308" s="78" t="str">
        <f>IF('Inventory List'!J258="","",'Inventory List'!J258)</f>
        <v/>
      </c>
      <c r="I308" s="79" t="str">
        <f>IF('Inventory List'!K258="","",'Inventory List'!K258)</f>
        <v/>
      </c>
      <c r="J308" s="78" t="str">
        <f>IF('Inventory List'!M258="","",'Inventory List'!M258)</f>
        <v/>
      </c>
    </row>
    <row r="309" spans="1:10" x14ac:dyDescent="0.25">
      <c r="A309" s="77" t="str">
        <f>IF('Inventory List'!A259="","",'Inventory List'!A259)</f>
        <v/>
      </c>
      <c r="B309" s="77" t="str">
        <f>IF('Inventory List'!B259="","",'Inventory List'!B259)</f>
        <v/>
      </c>
      <c r="C309" s="77" t="str">
        <f>IF('Inventory List'!C259="","",'Inventory List'!C259)</f>
        <v/>
      </c>
      <c r="D309" s="77" t="str">
        <f>IF('Inventory List'!D259="","",'Inventory List'!D259)</f>
        <v/>
      </c>
      <c r="E309" s="77" t="str">
        <f>IF('Inventory List'!E259="","",'Inventory List'!E259)</f>
        <v/>
      </c>
      <c r="F309" s="77" t="str">
        <f>IF('Inventory List'!F259="","",'Inventory List'!F259)</f>
        <v/>
      </c>
      <c r="G309" s="77" t="str">
        <f>IF('Inventory List'!G259="","",'Inventory List'!G259)</f>
        <v/>
      </c>
      <c r="H309" s="78" t="str">
        <f>IF('Inventory List'!J259="","",'Inventory List'!J259)</f>
        <v/>
      </c>
      <c r="I309" s="79" t="str">
        <f>IF('Inventory List'!K259="","",'Inventory List'!K259)</f>
        <v/>
      </c>
      <c r="J309" s="78" t="str">
        <f>IF('Inventory List'!M259="","",'Inventory List'!M259)</f>
        <v/>
      </c>
    </row>
    <row r="310" spans="1:10" x14ac:dyDescent="0.25">
      <c r="A310" s="77" t="str">
        <f>IF('Inventory List'!A260="","",'Inventory List'!A260)</f>
        <v/>
      </c>
      <c r="B310" s="77" t="str">
        <f>IF('Inventory List'!B260="","",'Inventory List'!B260)</f>
        <v/>
      </c>
      <c r="C310" s="77" t="str">
        <f>IF('Inventory List'!C260="","",'Inventory List'!C260)</f>
        <v/>
      </c>
      <c r="D310" s="77" t="str">
        <f>IF('Inventory List'!D260="","",'Inventory List'!D260)</f>
        <v/>
      </c>
      <c r="E310" s="77" t="str">
        <f>IF('Inventory List'!E260="","",'Inventory List'!E260)</f>
        <v/>
      </c>
      <c r="F310" s="77" t="str">
        <f>IF('Inventory List'!F260="","",'Inventory List'!F260)</f>
        <v/>
      </c>
      <c r="G310" s="77" t="str">
        <f>IF('Inventory List'!G260="","",'Inventory List'!G260)</f>
        <v/>
      </c>
      <c r="H310" s="78" t="str">
        <f>IF('Inventory List'!J260="","",'Inventory List'!J260)</f>
        <v/>
      </c>
      <c r="I310" s="79" t="str">
        <f>IF('Inventory List'!K260="","",'Inventory List'!K260)</f>
        <v/>
      </c>
      <c r="J310" s="78" t="str">
        <f>IF('Inventory List'!M260="","",'Inventory List'!M260)</f>
        <v/>
      </c>
    </row>
    <row r="311" spans="1:10" x14ac:dyDescent="0.25">
      <c r="A311" s="77" t="str">
        <f>IF('Inventory List'!A261="","",'Inventory List'!A261)</f>
        <v/>
      </c>
      <c r="B311" s="77" t="str">
        <f>IF('Inventory List'!B261="","",'Inventory List'!B261)</f>
        <v/>
      </c>
      <c r="C311" s="77" t="str">
        <f>IF('Inventory List'!C261="","",'Inventory List'!C261)</f>
        <v/>
      </c>
      <c r="D311" s="77" t="str">
        <f>IF('Inventory List'!D261="","",'Inventory List'!D261)</f>
        <v/>
      </c>
      <c r="E311" s="77" t="str">
        <f>IF('Inventory List'!E261="","",'Inventory List'!E261)</f>
        <v/>
      </c>
      <c r="F311" s="77" t="str">
        <f>IF('Inventory List'!F261="","",'Inventory List'!F261)</f>
        <v/>
      </c>
      <c r="G311" s="77" t="str">
        <f>IF('Inventory List'!G261="","",'Inventory List'!G261)</f>
        <v/>
      </c>
      <c r="H311" s="78" t="str">
        <f>IF('Inventory List'!J261="","",'Inventory List'!J261)</f>
        <v/>
      </c>
      <c r="I311" s="79" t="str">
        <f>IF('Inventory List'!K261="","",'Inventory List'!K261)</f>
        <v/>
      </c>
      <c r="J311" s="78" t="str">
        <f>IF('Inventory List'!M261="","",'Inventory List'!M261)</f>
        <v/>
      </c>
    </row>
    <row r="312" spans="1:10" x14ac:dyDescent="0.25">
      <c r="A312" s="77" t="str">
        <f>IF('Inventory List'!A262="","",'Inventory List'!A262)</f>
        <v/>
      </c>
      <c r="B312" s="77" t="str">
        <f>IF('Inventory List'!B262="","",'Inventory List'!B262)</f>
        <v/>
      </c>
      <c r="C312" s="77" t="str">
        <f>IF('Inventory List'!C262="","",'Inventory List'!C262)</f>
        <v/>
      </c>
      <c r="D312" s="77" t="str">
        <f>IF('Inventory List'!D262="","",'Inventory List'!D262)</f>
        <v/>
      </c>
      <c r="E312" s="77" t="str">
        <f>IF('Inventory List'!E262="","",'Inventory List'!E262)</f>
        <v/>
      </c>
      <c r="F312" s="77" t="str">
        <f>IF('Inventory List'!F262="","",'Inventory List'!F262)</f>
        <v/>
      </c>
      <c r="G312" s="77" t="str">
        <f>IF('Inventory List'!G262="","",'Inventory List'!G262)</f>
        <v/>
      </c>
      <c r="H312" s="78" t="str">
        <f>IF('Inventory List'!J262="","",'Inventory List'!J262)</f>
        <v/>
      </c>
      <c r="I312" s="79" t="str">
        <f>IF('Inventory List'!K262="","",'Inventory List'!K262)</f>
        <v/>
      </c>
      <c r="J312" s="78" t="str">
        <f>IF('Inventory List'!M262="","",'Inventory List'!M262)</f>
        <v/>
      </c>
    </row>
    <row r="313" spans="1:10" x14ac:dyDescent="0.25">
      <c r="A313" s="77" t="str">
        <f>IF('Inventory List'!A263="","",'Inventory List'!A263)</f>
        <v/>
      </c>
      <c r="B313" s="77" t="str">
        <f>IF('Inventory List'!B263="","",'Inventory List'!B263)</f>
        <v/>
      </c>
      <c r="C313" s="77" t="str">
        <f>IF('Inventory List'!C263="","",'Inventory List'!C263)</f>
        <v/>
      </c>
      <c r="D313" s="77" t="str">
        <f>IF('Inventory List'!D263="","",'Inventory List'!D263)</f>
        <v/>
      </c>
      <c r="E313" s="77" t="str">
        <f>IF('Inventory List'!E263="","",'Inventory List'!E263)</f>
        <v/>
      </c>
      <c r="F313" s="77" t="str">
        <f>IF('Inventory List'!F263="","",'Inventory List'!F263)</f>
        <v/>
      </c>
      <c r="G313" s="77" t="str">
        <f>IF('Inventory List'!G263="","",'Inventory List'!G263)</f>
        <v/>
      </c>
      <c r="H313" s="78" t="str">
        <f>IF('Inventory List'!J263="","",'Inventory List'!J263)</f>
        <v/>
      </c>
      <c r="I313" s="79" t="str">
        <f>IF('Inventory List'!K263="","",'Inventory List'!K263)</f>
        <v/>
      </c>
      <c r="J313" s="78" t="str">
        <f>IF('Inventory List'!M263="","",'Inventory List'!M263)</f>
        <v/>
      </c>
    </row>
    <row r="314" spans="1:10" x14ac:dyDescent="0.25">
      <c r="A314" s="77" t="str">
        <f>IF('Inventory List'!A264="","",'Inventory List'!A264)</f>
        <v/>
      </c>
      <c r="B314" s="77" t="str">
        <f>IF('Inventory List'!B264="","",'Inventory List'!B264)</f>
        <v/>
      </c>
      <c r="C314" s="77" t="str">
        <f>IF('Inventory List'!C264="","",'Inventory List'!C264)</f>
        <v/>
      </c>
      <c r="D314" s="77" t="str">
        <f>IF('Inventory List'!D264="","",'Inventory List'!D264)</f>
        <v/>
      </c>
      <c r="E314" s="77" t="str">
        <f>IF('Inventory List'!E264="","",'Inventory List'!E264)</f>
        <v/>
      </c>
      <c r="F314" s="77" t="str">
        <f>IF('Inventory List'!F264="","",'Inventory List'!F264)</f>
        <v/>
      </c>
      <c r="G314" s="77" t="str">
        <f>IF('Inventory List'!G264="","",'Inventory List'!G264)</f>
        <v/>
      </c>
      <c r="H314" s="78" t="str">
        <f>IF('Inventory List'!J264="","",'Inventory List'!J264)</f>
        <v/>
      </c>
      <c r="I314" s="79" t="str">
        <f>IF('Inventory List'!K264="","",'Inventory List'!K264)</f>
        <v/>
      </c>
      <c r="J314" s="78" t="str">
        <f>IF('Inventory List'!M264="","",'Inventory List'!M264)</f>
        <v/>
      </c>
    </row>
    <row r="315" spans="1:10" x14ac:dyDescent="0.25">
      <c r="A315" s="77" t="str">
        <f>IF('Inventory List'!A265="","",'Inventory List'!A265)</f>
        <v/>
      </c>
      <c r="B315" s="77" t="str">
        <f>IF('Inventory List'!B265="","",'Inventory List'!B265)</f>
        <v/>
      </c>
      <c r="C315" s="77" t="str">
        <f>IF('Inventory List'!C265="","",'Inventory List'!C265)</f>
        <v/>
      </c>
      <c r="D315" s="77" t="str">
        <f>IF('Inventory List'!D265="","",'Inventory List'!D265)</f>
        <v/>
      </c>
      <c r="E315" s="77" t="str">
        <f>IF('Inventory List'!E265="","",'Inventory List'!E265)</f>
        <v/>
      </c>
      <c r="F315" s="77" t="str">
        <f>IF('Inventory List'!F265="","",'Inventory List'!F265)</f>
        <v/>
      </c>
      <c r="G315" s="77" t="str">
        <f>IF('Inventory List'!G265="","",'Inventory List'!G265)</f>
        <v/>
      </c>
      <c r="H315" s="78" t="str">
        <f>IF('Inventory List'!J265="","",'Inventory List'!J265)</f>
        <v/>
      </c>
      <c r="I315" s="79" t="str">
        <f>IF('Inventory List'!K265="","",'Inventory List'!K265)</f>
        <v/>
      </c>
      <c r="J315" s="78" t="str">
        <f>IF('Inventory List'!M265="","",'Inventory List'!M265)</f>
        <v/>
      </c>
    </row>
    <row r="316" spans="1:10" x14ac:dyDescent="0.25">
      <c r="A316" s="77" t="str">
        <f>IF('Inventory List'!A266="","",'Inventory List'!A266)</f>
        <v/>
      </c>
      <c r="B316" s="77" t="str">
        <f>IF('Inventory List'!B266="","",'Inventory List'!B266)</f>
        <v/>
      </c>
      <c r="C316" s="77" t="str">
        <f>IF('Inventory List'!C266="","",'Inventory List'!C266)</f>
        <v/>
      </c>
      <c r="D316" s="77" t="str">
        <f>IF('Inventory List'!D266="","",'Inventory List'!D266)</f>
        <v/>
      </c>
      <c r="E316" s="77" t="str">
        <f>IF('Inventory List'!E266="","",'Inventory List'!E266)</f>
        <v/>
      </c>
      <c r="F316" s="77" t="str">
        <f>IF('Inventory List'!F266="","",'Inventory List'!F266)</f>
        <v/>
      </c>
      <c r="G316" s="77" t="str">
        <f>IF('Inventory List'!G266="","",'Inventory List'!G266)</f>
        <v/>
      </c>
      <c r="H316" s="78" t="str">
        <f>IF('Inventory List'!J266="","",'Inventory List'!J266)</f>
        <v/>
      </c>
      <c r="I316" s="79" t="str">
        <f>IF('Inventory List'!K266="","",'Inventory List'!K266)</f>
        <v/>
      </c>
      <c r="J316" s="78" t="str">
        <f>IF('Inventory List'!M266="","",'Inventory List'!M266)</f>
        <v/>
      </c>
    </row>
    <row r="317" spans="1:10" x14ac:dyDescent="0.25">
      <c r="A317" s="77" t="str">
        <f>IF('Inventory List'!A267="","",'Inventory List'!A267)</f>
        <v/>
      </c>
      <c r="B317" s="77" t="str">
        <f>IF('Inventory List'!B267="","",'Inventory List'!B267)</f>
        <v/>
      </c>
      <c r="C317" s="77" t="str">
        <f>IF('Inventory List'!C267="","",'Inventory List'!C267)</f>
        <v/>
      </c>
      <c r="D317" s="77" t="str">
        <f>IF('Inventory List'!D267="","",'Inventory List'!D267)</f>
        <v/>
      </c>
      <c r="E317" s="77" t="str">
        <f>IF('Inventory List'!E267="","",'Inventory List'!E267)</f>
        <v/>
      </c>
      <c r="F317" s="77" t="str">
        <f>IF('Inventory List'!F267="","",'Inventory List'!F267)</f>
        <v/>
      </c>
      <c r="G317" s="77" t="str">
        <f>IF('Inventory List'!G267="","",'Inventory List'!G267)</f>
        <v/>
      </c>
      <c r="H317" s="78" t="str">
        <f>IF('Inventory List'!J267="","",'Inventory List'!J267)</f>
        <v/>
      </c>
      <c r="I317" s="79" t="str">
        <f>IF('Inventory List'!K267="","",'Inventory List'!K267)</f>
        <v/>
      </c>
      <c r="J317" s="78" t="str">
        <f>IF('Inventory List'!M267="","",'Inventory List'!M267)</f>
        <v/>
      </c>
    </row>
    <row r="318" spans="1:10" x14ac:dyDescent="0.25">
      <c r="A318" s="77" t="str">
        <f>IF('Inventory List'!A268="","",'Inventory List'!A268)</f>
        <v/>
      </c>
      <c r="B318" s="77" t="str">
        <f>IF('Inventory List'!B268="","",'Inventory List'!B268)</f>
        <v/>
      </c>
      <c r="C318" s="77" t="str">
        <f>IF('Inventory List'!C268="","",'Inventory List'!C268)</f>
        <v/>
      </c>
      <c r="D318" s="77" t="str">
        <f>IF('Inventory List'!D268="","",'Inventory List'!D268)</f>
        <v/>
      </c>
      <c r="E318" s="77" t="str">
        <f>IF('Inventory List'!E268="","",'Inventory List'!E268)</f>
        <v/>
      </c>
      <c r="F318" s="77" t="str">
        <f>IF('Inventory List'!F268="","",'Inventory List'!F268)</f>
        <v/>
      </c>
      <c r="G318" s="77" t="str">
        <f>IF('Inventory List'!G268="","",'Inventory List'!G268)</f>
        <v/>
      </c>
      <c r="H318" s="78" t="str">
        <f>IF('Inventory List'!J268="","",'Inventory List'!J268)</f>
        <v/>
      </c>
      <c r="I318" s="79" t="str">
        <f>IF('Inventory List'!K268="","",'Inventory List'!K268)</f>
        <v/>
      </c>
      <c r="J318" s="78" t="str">
        <f>IF('Inventory List'!M268="","",'Inventory List'!M268)</f>
        <v/>
      </c>
    </row>
    <row r="319" spans="1:10" x14ac:dyDescent="0.25">
      <c r="A319" s="77" t="str">
        <f>IF('Inventory List'!A269="","",'Inventory List'!A269)</f>
        <v/>
      </c>
      <c r="B319" s="77" t="str">
        <f>IF('Inventory List'!B269="","",'Inventory List'!B269)</f>
        <v/>
      </c>
      <c r="C319" s="77" t="str">
        <f>IF('Inventory List'!C269="","",'Inventory List'!C269)</f>
        <v/>
      </c>
      <c r="D319" s="77" t="str">
        <f>IF('Inventory List'!D269="","",'Inventory List'!D269)</f>
        <v/>
      </c>
      <c r="E319" s="77" t="str">
        <f>IF('Inventory List'!E269="","",'Inventory List'!E269)</f>
        <v/>
      </c>
      <c r="F319" s="77" t="str">
        <f>IF('Inventory List'!F269="","",'Inventory List'!F269)</f>
        <v/>
      </c>
      <c r="G319" s="77" t="str">
        <f>IF('Inventory List'!G269="","",'Inventory List'!G269)</f>
        <v/>
      </c>
      <c r="H319" s="78" t="str">
        <f>IF('Inventory List'!J269="","",'Inventory List'!J269)</f>
        <v/>
      </c>
      <c r="I319" s="79" t="str">
        <f>IF('Inventory List'!K269="","",'Inventory List'!K269)</f>
        <v/>
      </c>
      <c r="J319" s="78" t="str">
        <f>IF('Inventory List'!M269="","",'Inventory List'!M269)</f>
        <v/>
      </c>
    </row>
    <row r="320" spans="1:10" x14ac:dyDescent="0.25">
      <c r="A320" s="77" t="str">
        <f>IF('Inventory List'!A270="","",'Inventory List'!A270)</f>
        <v/>
      </c>
      <c r="B320" s="77" t="str">
        <f>IF('Inventory List'!B270="","",'Inventory List'!B270)</f>
        <v/>
      </c>
      <c r="C320" s="77" t="str">
        <f>IF('Inventory List'!C270="","",'Inventory List'!C270)</f>
        <v/>
      </c>
      <c r="D320" s="77" t="str">
        <f>IF('Inventory List'!D270="","",'Inventory List'!D270)</f>
        <v/>
      </c>
      <c r="E320" s="77" t="str">
        <f>IF('Inventory List'!E270="","",'Inventory List'!E270)</f>
        <v/>
      </c>
      <c r="F320" s="77" t="str">
        <f>IF('Inventory List'!F270="","",'Inventory List'!F270)</f>
        <v/>
      </c>
      <c r="G320" s="77" t="str">
        <f>IF('Inventory List'!G270="","",'Inventory List'!G270)</f>
        <v/>
      </c>
      <c r="H320" s="78" t="str">
        <f>IF('Inventory List'!J270="","",'Inventory List'!J270)</f>
        <v/>
      </c>
      <c r="I320" s="79" t="str">
        <f>IF('Inventory List'!K270="","",'Inventory List'!K270)</f>
        <v/>
      </c>
      <c r="J320" s="78" t="str">
        <f>IF('Inventory List'!M270="","",'Inventory List'!M270)</f>
        <v/>
      </c>
    </row>
    <row r="321" spans="1:10" x14ac:dyDescent="0.25">
      <c r="A321" s="77" t="str">
        <f>IF('Inventory List'!A271="","",'Inventory List'!A271)</f>
        <v/>
      </c>
      <c r="B321" s="77" t="str">
        <f>IF('Inventory List'!B271="","",'Inventory List'!B271)</f>
        <v/>
      </c>
      <c r="C321" s="77" t="str">
        <f>IF('Inventory List'!C271="","",'Inventory List'!C271)</f>
        <v/>
      </c>
      <c r="D321" s="77" t="str">
        <f>IF('Inventory List'!D271="","",'Inventory List'!D271)</f>
        <v/>
      </c>
      <c r="E321" s="77" t="str">
        <f>IF('Inventory List'!E271="","",'Inventory List'!E271)</f>
        <v/>
      </c>
      <c r="F321" s="77" t="str">
        <f>IF('Inventory List'!F271="","",'Inventory List'!F271)</f>
        <v/>
      </c>
      <c r="G321" s="77" t="str">
        <f>IF('Inventory List'!G271="","",'Inventory List'!G271)</f>
        <v/>
      </c>
      <c r="H321" s="78" t="str">
        <f>IF('Inventory List'!J271="","",'Inventory List'!J271)</f>
        <v/>
      </c>
      <c r="I321" s="79" t="str">
        <f>IF('Inventory List'!K271="","",'Inventory List'!K271)</f>
        <v/>
      </c>
      <c r="J321" s="78" t="str">
        <f>IF('Inventory List'!M271="","",'Inventory List'!M271)</f>
        <v/>
      </c>
    </row>
    <row r="322" spans="1:10" x14ac:dyDescent="0.25">
      <c r="A322" s="77" t="str">
        <f>IF('Inventory List'!A272="","",'Inventory List'!A272)</f>
        <v/>
      </c>
      <c r="B322" s="77" t="str">
        <f>IF('Inventory List'!B272="","",'Inventory List'!B272)</f>
        <v/>
      </c>
      <c r="C322" s="77" t="str">
        <f>IF('Inventory List'!C272="","",'Inventory List'!C272)</f>
        <v/>
      </c>
      <c r="D322" s="77" t="str">
        <f>IF('Inventory List'!D272="","",'Inventory List'!D272)</f>
        <v/>
      </c>
      <c r="E322" s="77" t="str">
        <f>IF('Inventory List'!E272="","",'Inventory List'!E272)</f>
        <v/>
      </c>
      <c r="F322" s="77" t="str">
        <f>IF('Inventory List'!F272="","",'Inventory List'!F272)</f>
        <v/>
      </c>
      <c r="G322" s="77" t="str">
        <f>IF('Inventory List'!G272="","",'Inventory List'!G272)</f>
        <v/>
      </c>
      <c r="H322" s="78" t="str">
        <f>IF('Inventory List'!J272="","",'Inventory List'!J272)</f>
        <v/>
      </c>
      <c r="I322" s="79" t="str">
        <f>IF('Inventory List'!K272="","",'Inventory List'!K272)</f>
        <v/>
      </c>
      <c r="J322" s="78" t="str">
        <f>IF('Inventory List'!M272="","",'Inventory List'!M272)</f>
        <v/>
      </c>
    </row>
    <row r="323" spans="1:10" x14ac:dyDescent="0.25">
      <c r="A323" s="77" t="str">
        <f>IF('Inventory List'!A273="","",'Inventory List'!A273)</f>
        <v/>
      </c>
      <c r="B323" s="77" t="str">
        <f>IF('Inventory List'!B273="","",'Inventory List'!B273)</f>
        <v/>
      </c>
      <c r="C323" s="77" t="str">
        <f>IF('Inventory List'!C273="","",'Inventory List'!C273)</f>
        <v/>
      </c>
      <c r="D323" s="77" t="str">
        <f>IF('Inventory List'!D273="","",'Inventory List'!D273)</f>
        <v/>
      </c>
      <c r="E323" s="77" t="str">
        <f>IF('Inventory List'!E273="","",'Inventory List'!E273)</f>
        <v/>
      </c>
      <c r="F323" s="77" t="str">
        <f>IF('Inventory List'!F273="","",'Inventory List'!F273)</f>
        <v/>
      </c>
      <c r="G323" s="77" t="str">
        <f>IF('Inventory List'!G273="","",'Inventory List'!G273)</f>
        <v/>
      </c>
      <c r="H323" s="78" t="str">
        <f>IF('Inventory List'!J273="","",'Inventory List'!J273)</f>
        <v/>
      </c>
      <c r="I323" s="79" t="str">
        <f>IF('Inventory List'!K273="","",'Inventory List'!K273)</f>
        <v/>
      </c>
      <c r="J323" s="78" t="str">
        <f>IF('Inventory List'!M273="","",'Inventory List'!M273)</f>
        <v/>
      </c>
    </row>
    <row r="324" spans="1:10" x14ac:dyDescent="0.25">
      <c r="A324" s="77" t="str">
        <f>IF('Inventory List'!A274="","",'Inventory List'!A274)</f>
        <v/>
      </c>
      <c r="B324" s="77" t="str">
        <f>IF('Inventory List'!B274="","",'Inventory List'!B274)</f>
        <v/>
      </c>
      <c r="C324" s="77" t="str">
        <f>IF('Inventory List'!C274="","",'Inventory List'!C274)</f>
        <v/>
      </c>
      <c r="D324" s="77" t="str">
        <f>IF('Inventory List'!D274="","",'Inventory List'!D274)</f>
        <v/>
      </c>
      <c r="E324" s="77" t="str">
        <f>IF('Inventory List'!E274="","",'Inventory List'!E274)</f>
        <v/>
      </c>
      <c r="F324" s="77" t="str">
        <f>IF('Inventory List'!F274="","",'Inventory List'!F274)</f>
        <v/>
      </c>
      <c r="G324" s="77" t="str">
        <f>IF('Inventory List'!G274="","",'Inventory List'!G274)</f>
        <v/>
      </c>
      <c r="H324" s="78" t="str">
        <f>IF('Inventory List'!J274="","",'Inventory List'!J274)</f>
        <v/>
      </c>
      <c r="I324" s="79" t="str">
        <f>IF('Inventory List'!K274="","",'Inventory List'!K274)</f>
        <v/>
      </c>
      <c r="J324" s="78" t="str">
        <f>IF('Inventory List'!M274="","",'Inventory List'!M274)</f>
        <v/>
      </c>
    </row>
    <row r="325" spans="1:10" x14ac:dyDescent="0.25">
      <c r="A325" s="77" t="str">
        <f>IF('Inventory List'!A275="","",'Inventory List'!A275)</f>
        <v/>
      </c>
      <c r="B325" s="77" t="str">
        <f>IF('Inventory List'!B275="","",'Inventory List'!B275)</f>
        <v/>
      </c>
      <c r="C325" s="77" t="str">
        <f>IF('Inventory List'!C275="","",'Inventory List'!C275)</f>
        <v/>
      </c>
      <c r="D325" s="77" t="str">
        <f>IF('Inventory List'!D275="","",'Inventory List'!D275)</f>
        <v/>
      </c>
      <c r="E325" s="77" t="str">
        <f>IF('Inventory List'!E275="","",'Inventory List'!E275)</f>
        <v/>
      </c>
      <c r="F325" s="77" t="str">
        <f>IF('Inventory List'!F275="","",'Inventory List'!F275)</f>
        <v/>
      </c>
      <c r="G325" s="77" t="str">
        <f>IF('Inventory List'!G275="","",'Inventory List'!G275)</f>
        <v/>
      </c>
      <c r="H325" s="78" t="str">
        <f>IF('Inventory List'!J275="","",'Inventory List'!J275)</f>
        <v/>
      </c>
      <c r="I325" s="79" t="str">
        <f>IF('Inventory List'!K275="","",'Inventory List'!K275)</f>
        <v/>
      </c>
      <c r="J325" s="78" t="str">
        <f>IF('Inventory List'!M275="","",'Inventory List'!M275)</f>
        <v/>
      </c>
    </row>
    <row r="326" spans="1:10" x14ac:dyDescent="0.25">
      <c r="A326" s="77" t="str">
        <f>IF('Inventory List'!A276="","",'Inventory List'!A276)</f>
        <v/>
      </c>
      <c r="B326" s="77" t="str">
        <f>IF('Inventory List'!B276="","",'Inventory List'!B276)</f>
        <v/>
      </c>
      <c r="C326" s="77" t="str">
        <f>IF('Inventory List'!C276="","",'Inventory List'!C276)</f>
        <v/>
      </c>
      <c r="D326" s="77" t="str">
        <f>IF('Inventory List'!D276="","",'Inventory List'!D276)</f>
        <v/>
      </c>
      <c r="E326" s="77" t="str">
        <f>IF('Inventory List'!E276="","",'Inventory List'!E276)</f>
        <v/>
      </c>
      <c r="F326" s="77" t="str">
        <f>IF('Inventory List'!F276="","",'Inventory List'!F276)</f>
        <v/>
      </c>
      <c r="G326" s="77" t="str">
        <f>IF('Inventory List'!G276="","",'Inventory List'!G276)</f>
        <v/>
      </c>
      <c r="H326" s="78" t="str">
        <f>IF('Inventory List'!J276="","",'Inventory List'!J276)</f>
        <v/>
      </c>
      <c r="I326" s="79" t="str">
        <f>IF('Inventory List'!K276="","",'Inventory List'!K276)</f>
        <v/>
      </c>
      <c r="J326" s="78" t="str">
        <f>IF('Inventory List'!M276="","",'Inventory List'!M276)</f>
        <v/>
      </c>
    </row>
    <row r="327" spans="1:10" x14ac:dyDescent="0.25">
      <c r="A327" s="77" t="str">
        <f>IF('Inventory List'!A277="","",'Inventory List'!A277)</f>
        <v/>
      </c>
      <c r="B327" s="77" t="str">
        <f>IF('Inventory List'!B277="","",'Inventory List'!B277)</f>
        <v/>
      </c>
      <c r="C327" s="77" t="str">
        <f>IF('Inventory List'!C277="","",'Inventory List'!C277)</f>
        <v/>
      </c>
      <c r="D327" s="77" t="str">
        <f>IF('Inventory List'!D277="","",'Inventory List'!D277)</f>
        <v/>
      </c>
      <c r="E327" s="77" t="str">
        <f>IF('Inventory List'!E277="","",'Inventory List'!E277)</f>
        <v/>
      </c>
      <c r="F327" s="77" t="str">
        <f>IF('Inventory List'!F277="","",'Inventory List'!F277)</f>
        <v/>
      </c>
      <c r="G327" s="77" t="str">
        <f>IF('Inventory List'!G277="","",'Inventory List'!G277)</f>
        <v/>
      </c>
      <c r="H327" s="78" t="str">
        <f>IF('Inventory List'!J277="","",'Inventory List'!J277)</f>
        <v/>
      </c>
      <c r="I327" s="79" t="str">
        <f>IF('Inventory List'!K277="","",'Inventory List'!K277)</f>
        <v/>
      </c>
      <c r="J327" s="78" t="str">
        <f>IF('Inventory List'!M277="","",'Inventory List'!M277)</f>
        <v/>
      </c>
    </row>
    <row r="328" spans="1:10" x14ac:dyDescent="0.25">
      <c r="A328" s="77" t="str">
        <f>IF('Inventory List'!A278="","",'Inventory List'!A278)</f>
        <v/>
      </c>
      <c r="B328" s="77" t="str">
        <f>IF('Inventory List'!B278="","",'Inventory List'!B278)</f>
        <v/>
      </c>
      <c r="C328" s="77" t="str">
        <f>IF('Inventory List'!C278="","",'Inventory List'!C278)</f>
        <v/>
      </c>
      <c r="D328" s="77" t="str">
        <f>IF('Inventory List'!D278="","",'Inventory List'!D278)</f>
        <v/>
      </c>
      <c r="E328" s="77" t="str">
        <f>IF('Inventory List'!E278="","",'Inventory List'!E278)</f>
        <v/>
      </c>
      <c r="F328" s="77" t="str">
        <f>IF('Inventory List'!F278="","",'Inventory List'!F278)</f>
        <v/>
      </c>
      <c r="G328" s="77" t="str">
        <f>IF('Inventory List'!G278="","",'Inventory List'!G278)</f>
        <v/>
      </c>
      <c r="H328" s="78" t="str">
        <f>IF('Inventory List'!J278="","",'Inventory List'!J278)</f>
        <v/>
      </c>
      <c r="I328" s="79" t="str">
        <f>IF('Inventory List'!K278="","",'Inventory List'!K278)</f>
        <v/>
      </c>
      <c r="J328" s="78" t="str">
        <f>IF('Inventory List'!M278="","",'Inventory List'!M278)</f>
        <v/>
      </c>
    </row>
    <row r="329" spans="1:10" x14ac:dyDescent="0.25">
      <c r="A329" s="77" t="str">
        <f>IF('Inventory List'!A279="","",'Inventory List'!A279)</f>
        <v/>
      </c>
      <c r="B329" s="77" t="str">
        <f>IF('Inventory List'!B279="","",'Inventory List'!B279)</f>
        <v/>
      </c>
      <c r="C329" s="77" t="str">
        <f>IF('Inventory List'!C279="","",'Inventory List'!C279)</f>
        <v/>
      </c>
      <c r="D329" s="77" t="str">
        <f>IF('Inventory List'!D279="","",'Inventory List'!D279)</f>
        <v/>
      </c>
      <c r="E329" s="77" t="str">
        <f>IF('Inventory List'!E279="","",'Inventory List'!E279)</f>
        <v/>
      </c>
      <c r="F329" s="77" t="str">
        <f>IF('Inventory List'!F279="","",'Inventory List'!F279)</f>
        <v/>
      </c>
      <c r="G329" s="77" t="str">
        <f>IF('Inventory List'!G279="","",'Inventory List'!G279)</f>
        <v/>
      </c>
      <c r="H329" s="78" t="str">
        <f>IF('Inventory List'!J279="","",'Inventory List'!J279)</f>
        <v/>
      </c>
      <c r="I329" s="79" t="str">
        <f>IF('Inventory List'!K279="","",'Inventory List'!K279)</f>
        <v/>
      </c>
      <c r="J329" s="78" t="str">
        <f>IF('Inventory List'!M279="","",'Inventory List'!M279)</f>
        <v/>
      </c>
    </row>
    <row r="330" spans="1:10" x14ac:dyDescent="0.25">
      <c r="A330" s="77" t="str">
        <f>IF('Inventory List'!A280="","",'Inventory List'!A280)</f>
        <v/>
      </c>
      <c r="B330" s="77" t="str">
        <f>IF('Inventory List'!B280="","",'Inventory List'!B280)</f>
        <v/>
      </c>
      <c r="C330" s="77" t="str">
        <f>IF('Inventory List'!C280="","",'Inventory List'!C280)</f>
        <v/>
      </c>
      <c r="D330" s="77" t="str">
        <f>IF('Inventory List'!D280="","",'Inventory List'!D280)</f>
        <v/>
      </c>
      <c r="E330" s="77" t="str">
        <f>IF('Inventory List'!E280="","",'Inventory List'!E280)</f>
        <v/>
      </c>
      <c r="F330" s="77" t="str">
        <f>IF('Inventory List'!F280="","",'Inventory List'!F280)</f>
        <v/>
      </c>
      <c r="G330" s="77" t="str">
        <f>IF('Inventory List'!G280="","",'Inventory List'!G280)</f>
        <v/>
      </c>
      <c r="H330" s="78" t="str">
        <f>IF('Inventory List'!J280="","",'Inventory List'!J280)</f>
        <v/>
      </c>
      <c r="I330" s="79" t="str">
        <f>IF('Inventory List'!K280="","",'Inventory List'!K280)</f>
        <v/>
      </c>
      <c r="J330" s="78" t="str">
        <f>IF('Inventory List'!M280="","",'Inventory List'!M280)</f>
        <v/>
      </c>
    </row>
    <row r="331" spans="1:10" x14ac:dyDescent="0.25">
      <c r="A331" s="77" t="str">
        <f>IF('Inventory List'!A281="","",'Inventory List'!A281)</f>
        <v/>
      </c>
      <c r="B331" s="77" t="str">
        <f>IF('Inventory List'!B281="","",'Inventory List'!B281)</f>
        <v/>
      </c>
      <c r="C331" s="77" t="str">
        <f>IF('Inventory List'!C281="","",'Inventory List'!C281)</f>
        <v/>
      </c>
      <c r="D331" s="77" t="str">
        <f>IF('Inventory List'!D281="","",'Inventory List'!D281)</f>
        <v/>
      </c>
      <c r="E331" s="77" t="str">
        <f>IF('Inventory List'!E281="","",'Inventory List'!E281)</f>
        <v/>
      </c>
      <c r="F331" s="77" t="str">
        <f>IF('Inventory List'!F281="","",'Inventory List'!F281)</f>
        <v/>
      </c>
      <c r="G331" s="77" t="str">
        <f>IF('Inventory List'!G281="","",'Inventory List'!G281)</f>
        <v/>
      </c>
      <c r="H331" s="78" t="str">
        <f>IF('Inventory List'!J281="","",'Inventory List'!J281)</f>
        <v/>
      </c>
      <c r="I331" s="79" t="str">
        <f>IF('Inventory List'!K281="","",'Inventory List'!K281)</f>
        <v/>
      </c>
      <c r="J331" s="78" t="str">
        <f>IF('Inventory List'!M281="","",'Inventory List'!M281)</f>
        <v/>
      </c>
    </row>
    <row r="332" spans="1:10" x14ac:dyDescent="0.25">
      <c r="A332" s="77" t="str">
        <f>IF('Inventory List'!A282="","",'Inventory List'!A282)</f>
        <v/>
      </c>
      <c r="B332" s="77" t="str">
        <f>IF('Inventory List'!B282="","",'Inventory List'!B282)</f>
        <v/>
      </c>
      <c r="C332" s="77" t="str">
        <f>IF('Inventory List'!C282="","",'Inventory List'!C282)</f>
        <v/>
      </c>
      <c r="D332" s="77" t="str">
        <f>IF('Inventory List'!D282="","",'Inventory List'!D282)</f>
        <v/>
      </c>
      <c r="E332" s="77" t="str">
        <f>IF('Inventory List'!E282="","",'Inventory List'!E282)</f>
        <v/>
      </c>
      <c r="F332" s="77" t="str">
        <f>IF('Inventory List'!F282="","",'Inventory List'!F282)</f>
        <v/>
      </c>
      <c r="G332" s="77" t="str">
        <f>IF('Inventory List'!G282="","",'Inventory List'!G282)</f>
        <v/>
      </c>
      <c r="H332" s="78" t="str">
        <f>IF('Inventory List'!J282="","",'Inventory List'!J282)</f>
        <v/>
      </c>
      <c r="I332" s="79" t="str">
        <f>IF('Inventory List'!K282="","",'Inventory List'!K282)</f>
        <v/>
      </c>
      <c r="J332" s="78" t="str">
        <f>IF('Inventory List'!M282="","",'Inventory List'!M282)</f>
        <v/>
      </c>
    </row>
    <row r="333" spans="1:10" x14ac:dyDescent="0.25">
      <c r="A333" s="77" t="str">
        <f>IF('Inventory List'!A283="","",'Inventory List'!A283)</f>
        <v/>
      </c>
      <c r="B333" s="77" t="str">
        <f>IF('Inventory List'!B283="","",'Inventory List'!B283)</f>
        <v/>
      </c>
      <c r="C333" s="77" t="str">
        <f>IF('Inventory List'!C283="","",'Inventory List'!C283)</f>
        <v/>
      </c>
      <c r="D333" s="77" t="str">
        <f>IF('Inventory List'!D283="","",'Inventory List'!D283)</f>
        <v/>
      </c>
      <c r="E333" s="77" t="str">
        <f>IF('Inventory List'!E283="","",'Inventory List'!E283)</f>
        <v/>
      </c>
      <c r="F333" s="77" t="str">
        <f>IF('Inventory List'!F283="","",'Inventory List'!F283)</f>
        <v/>
      </c>
      <c r="G333" s="77" t="str">
        <f>IF('Inventory List'!G283="","",'Inventory List'!G283)</f>
        <v/>
      </c>
      <c r="H333" s="78" t="str">
        <f>IF('Inventory List'!J283="","",'Inventory List'!J283)</f>
        <v/>
      </c>
      <c r="I333" s="79" t="str">
        <f>IF('Inventory List'!K283="","",'Inventory List'!K283)</f>
        <v/>
      </c>
      <c r="J333" s="78" t="str">
        <f>IF('Inventory List'!M283="","",'Inventory List'!M283)</f>
        <v/>
      </c>
    </row>
    <row r="334" spans="1:10" x14ac:dyDescent="0.25">
      <c r="A334" s="77" t="str">
        <f>IF('Inventory List'!A284="","",'Inventory List'!A284)</f>
        <v/>
      </c>
      <c r="B334" s="77" t="str">
        <f>IF('Inventory List'!B284="","",'Inventory List'!B284)</f>
        <v/>
      </c>
      <c r="C334" s="77" t="str">
        <f>IF('Inventory List'!C284="","",'Inventory List'!C284)</f>
        <v/>
      </c>
      <c r="D334" s="77" t="str">
        <f>IF('Inventory List'!D284="","",'Inventory List'!D284)</f>
        <v/>
      </c>
      <c r="E334" s="77" t="str">
        <f>IF('Inventory List'!E284="","",'Inventory List'!E284)</f>
        <v/>
      </c>
      <c r="F334" s="77" t="str">
        <f>IF('Inventory List'!F284="","",'Inventory List'!F284)</f>
        <v/>
      </c>
      <c r="G334" s="77" t="str">
        <f>IF('Inventory List'!G284="","",'Inventory List'!G284)</f>
        <v/>
      </c>
      <c r="H334" s="78" t="str">
        <f>IF('Inventory List'!J284="","",'Inventory List'!J284)</f>
        <v/>
      </c>
      <c r="I334" s="79" t="str">
        <f>IF('Inventory List'!K284="","",'Inventory List'!K284)</f>
        <v/>
      </c>
      <c r="J334" s="78" t="str">
        <f>IF('Inventory List'!M284="","",'Inventory List'!M284)</f>
        <v/>
      </c>
    </row>
    <row r="335" spans="1:10" x14ac:dyDescent="0.25">
      <c r="A335" s="77" t="str">
        <f>IF('Inventory List'!A285="","",'Inventory List'!A285)</f>
        <v/>
      </c>
      <c r="B335" s="77" t="str">
        <f>IF('Inventory List'!B285="","",'Inventory List'!B285)</f>
        <v/>
      </c>
      <c r="C335" s="77" t="str">
        <f>IF('Inventory List'!C285="","",'Inventory List'!C285)</f>
        <v/>
      </c>
      <c r="D335" s="77" t="str">
        <f>IF('Inventory List'!D285="","",'Inventory List'!D285)</f>
        <v/>
      </c>
      <c r="E335" s="77" t="str">
        <f>IF('Inventory List'!E285="","",'Inventory List'!E285)</f>
        <v/>
      </c>
      <c r="F335" s="77" t="str">
        <f>IF('Inventory List'!F285="","",'Inventory List'!F285)</f>
        <v/>
      </c>
      <c r="G335" s="77" t="str">
        <f>IF('Inventory List'!G285="","",'Inventory List'!G285)</f>
        <v/>
      </c>
      <c r="H335" s="78" t="str">
        <f>IF('Inventory List'!J285="","",'Inventory List'!J285)</f>
        <v/>
      </c>
      <c r="I335" s="79" t="str">
        <f>IF('Inventory List'!K285="","",'Inventory List'!K285)</f>
        <v/>
      </c>
      <c r="J335" s="78" t="str">
        <f>IF('Inventory List'!M285="","",'Inventory List'!M285)</f>
        <v/>
      </c>
    </row>
    <row r="336" spans="1:10" x14ac:dyDescent="0.25">
      <c r="A336" s="77" t="str">
        <f>IF('Inventory List'!A286="","",'Inventory List'!A286)</f>
        <v/>
      </c>
      <c r="B336" s="77" t="str">
        <f>IF('Inventory List'!B286="","",'Inventory List'!B286)</f>
        <v/>
      </c>
      <c r="C336" s="77" t="str">
        <f>IF('Inventory List'!C286="","",'Inventory List'!C286)</f>
        <v/>
      </c>
      <c r="D336" s="77" t="str">
        <f>IF('Inventory List'!D286="","",'Inventory List'!D286)</f>
        <v/>
      </c>
      <c r="E336" s="77" t="str">
        <f>IF('Inventory List'!E286="","",'Inventory List'!E286)</f>
        <v/>
      </c>
      <c r="F336" s="77" t="str">
        <f>IF('Inventory List'!F286="","",'Inventory List'!F286)</f>
        <v/>
      </c>
      <c r="G336" s="77" t="str">
        <f>IF('Inventory List'!G286="","",'Inventory List'!G286)</f>
        <v/>
      </c>
      <c r="H336" s="78" t="str">
        <f>IF('Inventory List'!J286="","",'Inventory List'!J286)</f>
        <v/>
      </c>
      <c r="I336" s="79" t="str">
        <f>IF('Inventory List'!K286="","",'Inventory List'!K286)</f>
        <v/>
      </c>
      <c r="J336" s="78" t="str">
        <f>IF('Inventory List'!M286="","",'Inventory List'!M286)</f>
        <v/>
      </c>
    </row>
    <row r="337" spans="1:10" x14ac:dyDescent="0.25">
      <c r="A337" s="77" t="str">
        <f>IF('Inventory List'!A287="","",'Inventory List'!A287)</f>
        <v/>
      </c>
      <c r="B337" s="77" t="str">
        <f>IF('Inventory List'!B287="","",'Inventory List'!B287)</f>
        <v/>
      </c>
      <c r="C337" s="77" t="str">
        <f>IF('Inventory List'!C287="","",'Inventory List'!C287)</f>
        <v/>
      </c>
      <c r="D337" s="77" t="str">
        <f>IF('Inventory List'!D287="","",'Inventory List'!D287)</f>
        <v/>
      </c>
      <c r="E337" s="77" t="str">
        <f>IF('Inventory List'!E287="","",'Inventory List'!E287)</f>
        <v/>
      </c>
      <c r="F337" s="77" t="str">
        <f>IF('Inventory List'!F287="","",'Inventory List'!F287)</f>
        <v/>
      </c>
      <c r="G337" s="77" t="str">
        <f>IF('Inventory List'!G287="","",'Inventory List'!G287)</f>
        <v/>
      </c>
      <c r="H337" s="78" t="str">
        <f>IF('Inventory List'!J287="","",'Inventory List'!J287)</f>
        <v/>
      </c>
      <c r="I337" s="79" t="str">
        <f>IF('Inventory List'!K287="","",'Inventory List'!K287)</f>
        <v/>
      </c>
      <c r="J337" s="78" t="str">
        <f>IF('Inventory List'!M287="","",'Inventory List'!M287)</f>
        <v/>
      </c>
    </row>
    <row r="338" spans="1:10" x14ac:dyDescent="0.25">
      <c r="A338" s="77" t="str">
        <f>IF('Inventory List'!A288="","",'Inventory List'!A288)</f>
        <v/>
      </c>
      <c r="B338" s="77" t="str">
        <f>IF('Inventory List'!B288="","",'Inventory List'!B288)</f>
        <v/>
      </c>
      <c r="C338" s="77" t="str">
        <f>IF('Inventory List'!C288="","",'Inventory List'!C288)</f>
        <v/>
      </c>
      <c r="D338" s="77" t="str">
        <f>IF('Inventory List'!D288="","",'Inventory List'!D288)</f>
        <v/>
      </c>
      <c r="E338" s="77" t="str">
        <f>IF('Inventory List'!E288="","",'Inventory List'!E288)</f>
        <v/>
      </c>
      <c r="F338" s="77" t="str">
        <f>IF('Inventory List'!F288="","",'Inventory List'!F288)</f>
        <v/>
      </c>
      <c r="G338" s="77" t="str">
        <f>IF('Inventory List'!G288="","",'Inventory List'!G288)</f>
        <v/>
      </c>
      <c r="H338" s="78" t="str">
        <f>IF('Inventory List'!J288="","",'Inventory List'!J288)</f>
        <v/>
      </c>
      <c r="I338" s="79" t="str">
        <f>IF('Inventory List'!K288="","",'Inventory List'!K288)</f>
        <v/>
      </c>
      <c r="J338" s="78" t="str">
        <f>IF('Inventory List'!M288="","",'Inventory List'!M288)</f>
        <v/>
      </c>
    </row>
    <row r="339" spans="1:10" x14ac:dyDescent="0.25">
      <c r="A339" s="77" t="str">
        <f>IF('Inventory List'!A289="","",'Inventory List'!A289)</f>
        <v/>
      </c>
      <c r="B339" s="77" t="str">
        <f>IF('Inventory List'!B289="","",'Inventory List'!B289)</f>
        <v/>
      </c>
      <c r="C339" s="77" t="str">
        <f>IF('Inventory List'!C289="","",'Inventory List'!C289)</f>
        <v/>
      </c>
      <c r="D339" s="77" t="str">
        <f>IF('Inventory List'!D289="","",'Inventory List'!D289)</f>
        <v/>
      </c>
      <c r="E339" s="77" t="str">
        <f>IF('Inventory List'!E289="","",'Inventory List'!E289)</f>
        <v/>
      </c>
      <c r="F339" s="77" t="str">
        <f>IF('Inventory List'!F289="","",'Inventory List'!F289)</f>
        <v/>
      </c>
      <c r="G339" s="77" t="str">
        <f>IF('Inventory List'!G289="","",'Inventory List'!G289)</f>
        <v/>
      </c>
      <c r="H339" s="78" t="str">
        <f>IF('Inventory List'!J289="","",'Inventory List'!J289)</f>
        <v/>
      </c>
      <c r="I339" s="79" t="str">
        <f>IF('Inventory List'!K289="","",'Inventory List'!K289)</f>
        <v/>
      </c>
      <c r="J339" s="78" t="str">
        <f>IF('Inventory List'!M289="","",'Inventory List'!M289)</f>
        <v/>
      </c>
    </row>
    <row r="340" spans="1:10" x14ac:dyDescent="0.25">
      <c r="A340" s="77" t="str">
        <f>IF('Inventory List'!A290="","",'Inventory List'!A290)</f>
        <v/>
      </c>
      <c r="B340" s="77" t="str">
        <f>IF('Inventory List'!B290="","",'Inventory List'!B290)</f>
        <v/>
      </c>
      <c r="C340" s="77" t="str">
        <f>IF('Inventory List'!C290="","",'Inventory List'!C290)</f>
        <v/>
      </c>
      <c r="D340" s="77" t="str">
        <f>IF('Inventory List'!D290="","",'Inventory List'!D290)</f>
        <v/>
      </c>
      <c r="E340" s="77" t="str">
        <f>IF('Inventory List'!E290="","",'Inventory List'!E290)</f>
        <v/>
      </c>
      <c r="F340" s="77" t="str">
        <f>IF('Inventory List'!F290="","",'Inventory List'!F290)</f>
        <v/>
      </c>
      <c r="G340" s="77" t="str">
        <f>IF('Inventory List'!G290="","",'Inventory List'!G290)</f>
        <v/>
      </c>
      <c r="H340" s="78" t="str">
        <f>IF('Inventory List'!J290="","",'Inventory List'!J290)</f>
        <v/>
      </c>
      <c r="I340" s="79" t="str">
        <f>IF('Inventory List'!K290="","",'Inventory List'!K290)</f>
        <v/>
      </c>
      <c r="J340" s="78" t="str">
        <f>IF('Inventory List'!M290="","",'Inventory List'!M290)</f>
        <v/>
      </c>
    </row>
    <row r="341" spans="1:10" x14ac:dyDescent="0.25">
      <c r="A341" s="77" t="str">
        <f>IF('Inventory List'!A291="","",'Inventory List'!A291)</f>
        <v/>
      </c>
      <c r="B341" s="77" t="str">
        <f>IF('Inventory List'!B291="","",'Inventory List'!B291)</f>
        <v/>
      </c>
      <c r="C341" s="77" t="str">
        <f>IF('Inventory List'!C291="","",'Inventory List'!C291)</f>
        <v/>
      </c>
      <c r="D341" s="77" t="str">
        <f>IF('Inventory List'!D291="","",'Inventory List'!D291)</f>
        <v/>
      </c>
      <c r="E341" s="77" t="str">
        <f>IF('Inventory List'!E291="","",'Inventory List'!E291)</f>
        <v/>
      </c>
      <c r="F341" s="77" t="str">
        <f>IF('Inventory List'!F291="","",'Inventory List'!F291)</f>
        <v/>
      </c>
      <c r="G341" s="77" t="str">
        <f>IF('Inventory List'!G291="","",'Inventory List'!G291)</f>
        <v/>
      </c>
      <c r="H341" s="78" t="str">
        <f>IF('Inventory List'!J291="","",'Inventory List'!J291)</f>
        <v/>
      </c>
      <c r="I341" s="79" t="str">
        <f>IF('Inventory List'!K291="","",'Inventory List'!K291)</f>
        <v/>
      </c>
      <c r="J341" s="78" t="str">
        <f>IF('Inventory List'!M291="","",'Inventory List'!M291)</f>
        <v/>
      </c>
    </row>
    <row r="342" spans="1:10" x14ac:dyDescent="0.25">
      <c r="A342" s="77" t="str">
        <f>IF('Inventory List'!A292="","",'Inventory List'!A292)</f>
        <v/>
      </c>
      <c r="B342" s="77" t="str">
        <f>IF('Inventory List'!B292="","",'Inventory List'!B292)</f>
        <v/>
      </c>
      <c r="C342" s="77" t="str">
        <f>IF('Inventory List'!C292="","",'Inventory List'!C292)</f>
        <v/>
      </c>
      <c r="D342" s="77" t="str">
        <f>IF('Inventory List'!D292="","",'Inventory List'!D292)</f>
        <v/>
      </c>
      <c r="E342" s="77" t="str">
        <f>IF('Inventory List'!E292="","",'Inventory List'!E292)</f>
        <v/>
      </c>
      <c r="F342" s="77" t="str">
        <f>IF('Inventory List'!F292="","",'Inventory List'!F292)</f>
        <v/>
      </c>
      <c r="G342" s="77" t="str">
        <f>IF('Inventory List'!G292="","",'Inventory List'!G292)</f>
        <v/>
      </c>
      <c r="H342" s="78" t="str">
        <f>IF('Inventory List'!J292="","",'Inventory List'!J292)</f>
        <v/>
      </c>
      <c r="I342" s="79" t="str">
        <f>IF('Inventory List'!K292="","",'Inventory List'!K292)</f>
        <v/>
      </c>
      <c r="J342" s="78" t="str">
        <f>IF('Inventory List'!M292="","",'Inventory List'!M292)</f>
        <v/>
      </c>
    </row>
    <row r="343" spans="1:10" x14ac:dyDescent="0.25">
      <c r="A343" s="77" t="str">
        <f>IF('Inventory List'!A293="","",'Inventory List'!A293)</f>
        <v/>
      </c>
      <c r="B343" s="77" t="str">
        <f>IF('Inventory List'!B293="","",'Inventory List'!B293)</f>
        <v/>
      </c>
      <c r="C343" s="77" t="str">
        <f>IF('Inventory List'!C293="","",'Inventory List'!C293)</f>
        <v/>
      </c>
      <c r="D343" s="77" t="str">
        <f>IF('Inventory List'!D293="","",'Inventory List'!D293)</f>
        <v/>
      </c>
      <c r="E343" s="77" t="str">
        <f>IF('Inventory List'!E293="","",'Inventory List'!E293)</f>
        <v/>
      </c>
      <c r="F343" s="77" t="str">
        <f>IF('Inventory List'!F293="","",'Inventory List'!F293)</f>
        <v/>
      </c>
      <c r="G343" s="77" t="str">
        <f>IF('Inventory List'!G293="","",'Inventory List'!G293)</f>
        <v/>
      </c>
      <c r="H343" s="78" t="str">
        <f>IF('Inventory List'!J293="","",'Inventory List'!J293)</f>
        <v/>
      </c>
      <c r="I343" s="79" t="str">
        <f>IF('Inventory List'!K293="","",'Inventory List'!K293)</f>
        <v/>
      </c>
      <c r="J343" s="78" t="str">
        <f>IF('Inventory List'!M293="","",'Inventory List'!M293)</f>
        <v/>
      </c>
    </row>
    <row r="344" spans="1:10" x14ac:dyDescent="0.25">
      <c r="A344" s="77" t="str">
        <f>IF('Inventory List'!A294="","",'Inventory List'!A294)</f>
        <v/>
      </c>
      <c r="B344" s="77" t="str">
        <f>IF('Inventory List'!B294="","",'Inventory List'!B294)</f>
        <v/>
      </c>
      <c r="C344" s="77" t="str">
        <f>IF('Inventory List'!C294="","",'Inventory List'!C294)</f>
        <v/>
      </c>
      <c r="D344" s="77" t="str">
        <f>IF('Inventory List'!D294="","",'Inventory List'!D294)</f>
        <v/>
      </c>
      <c r="E344" s="77" t="str">
        <f>IF('Inventory List'!E294="","",'Inventory List'!E294)</f>
        <v/>
      </c>
      <c r="F344" s="77" t="str">
        <f>IF('Inventory List'!F294="","",'Inventory List'!F294)</f>
        <v/>
      </c>
      <c r="G344" s="77" t="str">
        <f>IF('Inventory List'!G294="","",'Inventory List'!G294)</f>
        <v/>
      </c>
      <c r="H344" s="78" t="str">
        <f>IF('Inventory List'!J294="","",'Inventory List'!J294)</f>
        <v/>
      </c>
      <c r="I344" s="79" t="str">
        <f>IF('Inventory List'!K294="","",'Inventory List'!K294)</f>
        <v/>
      </c>
      <c r="J344" s="78" t="str">
        <f>IF('Inventory List'!M294="","",'Inventory List'!M294)</f>
        <v/>
      </c>
    </row>
    <row r="345" spans="1:10" x14ac:dyDescent="0.25">
      <c r="A345" s="77" t="str">
        <f>IF('Inventory List'!A295="","",'Inventory List'!A295)</f>
        <v/>
      </c>
      <c r="B345" s="77" t="str">
        <f>IF('Inventory List'!B295="","",'Inventory List'!B295)</f>
        <v/>
      </c>
      <c r="C345" s="77" t="str">
        <f>IF('Inventory List'!C295="","",'Inventory List'!C295)</f>
        <v/>
      </c>
      <c r="D345" s="77" t="str">
        <f>IF('Inventory List'!D295="","",'Inventory List'!D295)</f>
        <v/>
      </c>
      <c r="E345" s="77" t="str">
        <f>IF('Inventory List'!E295="","",'Inventory List'!E295)</f>
        <v/>
      </c>
      <c r="F345" s="77" t="str">
        <f>IF('Inventory List'!F295="","",'Inventory List'!F295)</f>
        <v/>
      </c>
      <c r="G345" s="77" t="str">
        <f>IF('Inventory List'!G295="","",'Inventory List'!G295)</f>
        <v/>
      </c>
      <c r="H345" s="78" t="str">
        <f>IF('Inventory List'!J295="","",'Inventory List'!J295)</f>
        <v/>
      </c>
      <c r="I345" s="79" t="str">
        <f>IF('Inventory List'!K295="","",'Inventory List'!K295)</f>
        <v/>
      </c>
      <c r="J345" s="78" t="str">
        <f>IF('Inventory List'!M295="","",'Inventory List'!M295)</f>
        <v/>
      </c>
    </row>
    <row r="346" spans="1:10" x14ac:dyDescent="0.25">
      <c r="A346" s="77" t="str">
        <f>IF('Inventory List'!A296="","",'Inventory List'!A296)</f>
        <v/>
      </c>
      <c r="B346" s="77" t="str">
        <f>IF('Inventory List'!B296="","",'Inventory List'!B296)</f>
        <v/>
      </c>
      <c r="C346" s="77" t="str">
        <f>IF('Inventory List'!C296="","",'Inventory List'!C296)</f>
        <v/>
      </c>
      <c r="D346" s="77" t="str">
        <f>IF('Inventory List'!D296="","",'Inventory List'!D296)</f>
        <v/>
      </c>
      <c r="E346" s="77" t="str">
        <f>IF('Inventory List'!E296="","",'Inventory List'!E296)</f>
        <v/>
      </c>
      <c r="F346" s="77" t="str">
        <f>IF('Inventory List'!F296="","",'Inventory List'!F296)</f>
        <v/>
      </c>
      <c r="G346" s="77" t="str">
        <f>IF('Inventory List'!G296="","",'Inventory List'!G296)</f>
        <v/>
      </c>
      <c r="H346" s="78" t="str">
        <f>IF('Inventory List'!J296="","",'Inventory List'!J296)</f>
        <v/>
      </c>
      <c r="I346" s="79" t="str">
        <f>IF('Inventory List'!K296="","",'Inventory List'!K296)</f>
        <v/>
      </c>
      <c r="J346" s="78" t="str">
        <f>IF('Inventory List'!M296="","",'Inventory List'!M296)</f>
        <v/>
      </c>
    </row>
    <row r="347" spans="1:10" x14ac:dyDescent="0.25">
      <c r="A347" s="77" t="str">
        <f>IF('Inventory List'!A297="","",'Inventory List'!A297)</f>
        <v/>
      </c>
      <c r="B347" s="77" t="str">
        <f>IF('Inventory List'!B297="","",'Inventory List'!B297)</f>
        <v/>
      </c>
      <c r="C347" s="77" t="str">
        <f>IF('Inventory List'!C297="","",'Inventory List'!C297)</f>
        <v/>
      </c>
      <c r="D347" s="77" t="str">
        <f>IF('Inventory List'!D297="","",'Inventory List'!D297)</f>
        <v/>
      </c>
      <c r="E347" s="77" t="str">
        <f>IF('Inventory List'!E297="","",'Inventory List'!E297)</f>
        <v/>
      </c>
      <c r="F347" s="77" t="str">
        <f>IF('Inventory List'!F297="","",'Inventory List'!F297)</f>
        <v/>
      </c>
      <c r="G347" s="77" t="str">
        <f>IF('Inventory List'!G297="","",'Inventory List'!G297)</f>
        <v/>
      </c>
      <c r="H347" s="78" t="str">
        <f>IF('Inventory List'!J297="","",'Inventory List'!J297)</f>
        <v/>
      </c>
      <c r="I347" s="79" t="str">
        <f>IF('Inventory List'!K297="","",'Inventory List'!K297)</f>
        <v/>
      </c>
      <c r="J347" s="78" t="str">
        <f>IF('Inventory List'!M297="","",'Inventory List'!M297)</f>
        <v/>
      </c>
    </row>
    <row r="348" spans="1:10" x14ac:dyDescent="0.25">
      <c r="A348" s="77" t="str">
        <f>IF('Inventory List'!A298="","",'Inventory List'!A298)</f>
        <v/>
      </c>
      <c r="B348" s="77" t="str">
        <f>IF('Inventory List'!B298="","",'Inventory List'!B298)</f>
        <v/>
      </c>
      <c r="C348" s="77" t="str">
        <f>IF('Inventory List'!C298="","",'Inventory List'!C298)</f>
        <v/>
      </c>
      <c r="D348" s="77" t="str">
        <f>IF('Inventory List'!D298="","",'Inventory List'!D298)</f>
        <v/>
      </c>
      <c r="E348" s="77" t="str">
        <f>IF('Inventory List'!E298="","",'Inventory List'!E298)</f>
        <v/>
      </c>
      <c r="F348" s="77" t="str">
        <f>IF('Inventory List'!F298="","",'Inventory List'!F298)</f>
        <v/>
      </c>
      <c r="G348" s="77" t="str">
        <f>IF('Inventory List'!G298="","",'Inventory List'!G298)</f>
        <v/>
      </c>
      <c r="H348" s="78" t="str">
        <f>IF('Inventory List'!J298="","",'Inventory List'!J298)</f>
        <v/>
      </c>
      <c r="I348" s="79" t="str">
        <f>IF('Inventory List'!K298="","",'Inventory List'!K298)</f>
        <v/>
      </c>
      <c r="J348" s="78" t="str">
        <f>IF('Inventory List'!M298="","",'Inventory List'!M298)</f>
        <v/>
      </c>
    </row>
    <row r="349" spans="1:10" x14ac:dyDescent="0.25">
      <c r="A349" s="77" t="str">
        <f>IF('Inventory List'!A299="","",'Inventory List'!A299)</f>
        <v/>
      </c>
      <c r="B349" s="77" t="str">
        <f>IF('Inventory List'!B299="","",'Inventory List'!B299)</f>
        <v/>
      </c>
      <c r="C349" s="77" t="str">
        <f>IF('Inventory List'!C299="","",'Inventory List'!C299)</f>
        <v/>
      </c>
      <c r="D349" s="77" t="str">
        <f>IF('Inventory List'!D299="","",'Inventory List'!D299)</f>
        <v/>
      </c>
      <c r="E349" s="77" t="str">
        <f>IF('Inventory List'!E299="","",'Inventory List'!E299)</f>
        <v/>
      </c>
      <c r="F349" s="77" t="str">
        <f>IF('Inventory List'!F299="","",'Inventory List'!F299)</f>
        <v/>
      </c>
      <c r="G349" s="77" t="str">
        <f>IF('Inventory List'!G299="","",'Inventory List'!G299)</f>
        <v/>
      </c>
      <c r="H349" s="78" t="str">
        <f>IF('Inventory List'!J299="","",'Inventory List'!J299)</f>
        <v/>
      </c>
      <c r="I349" s="79" t="str">
        <f>IF('Inventory List'!K299="","",'Inventory List'!K299)</f>
        <v/>
      </c>
      <c r="J349" s="78" t="str">
        <f>IF('Inventory List'!M299="","",'Inventory List'!M299)</f>
        <v/>
      </c>
    </row>
    <row r="350" spans="1:10" x14ac:dyDescent="0.25">
      <c r="A350" s="77" t="str">
        <f>IF('Inventory List'!A300="","",'Inventory List'!A300)</f>
        <v/>
      </c>
      <c r="B350" s="77" t="str">
        <f>IF('Inventory List'!B300="","",'Inventory List'!B300)</f>
        <v/>
      </c>
      <c r="C350" s="77" t="str">
        <f>IF('Inventory List'!C300="","",'Inventory List'!C300)</f>
        <v/>
      </c>
      <c r="D350" s="77" t="str">
        <f>IF('Inventory List'!D300="","",'Inventory List'!D300)</f>
        <v/>
      </c>
      <c r="E350" s="77" t="str">
        <f>IF('Inventory List'!E300="","",'Inventory List'!E300)</f>
        <v/>
      </c>
      <c r="F350" s="77" t="str">
        <f>IF('Inventory List'!F300="","",'Inventory List'!F300)</f>
        <v/>
      </c>
      <c r="G350" s="77" t="str">
        <f>IF('Inventory List'!G300="","",'Inventory List'!G300)</f>
        <v/>
      </c>
      <c r="H350" s="78" t="str">
        <f>IF('Inventory List'!J300="","",'Inventory List'!J300)</f>
        <v/>
      </c>
      <c r="I350" s="79" t="str">
        <f>IF('Inventory List'!K300="","",'Inventory List'!K300)</f>
        <v/>
      </c>
      <c r="J350" s="78" t="str">
        <f>IF('Inventory List'!M300="","",'Inventory List'!M300)</f>
        <v/>
      </c>
    </row>
    <row r="351" spans="1:10" x14ac:dyDescent="0.25">
      <c r="A351" s="77" t="str">
        <f>IF('Inventory List'!A301="","",'Inventory List'!A301)</f>
        <v/>
      </c>
      <c r="B351" s="77" t="str">
        <f>IF('Inventory List'!B301="","",'Inventory List'!B301)</f>
        <v/>
      </c>
      <c r="C351" s="77" t="str">
        <f>IF('Inventory List'!C301="","",'Inventory List'!C301)</f>
        <v/>
      </c>
      <c r="D351" s="77" t="str">
        <f>IF('Inventory List'!D301="","",'Inventory List'!D301)</f>
        <v/>
      </c>
      <c r="E351" s="77" t="str">
        <f>IF('Inventory List'!E301="","",'Inventory List'!E301)</f>
        <v/>
      </c>
      <c r="F351" s="77" t="str">
        <f>IF('Inventory List'!F301="","",'Inventory List'!F301)</f>
        <v/>
      </c>
      <c r="G351" s="77" t="str">
        <f>IF('Inventory List'!G301="","",'Inventory List'!G301)</f>
        <v/>
      </c>
      <c r="H351" s="78" t="str">
        <f>IF('Inventory List'!J301="","",'Inventory List'!J301)</f>
        <v/>
      </c>
      <c r="I351" s="79" t="str">
        <f>IF('Inventory List'!K301="","",'Inventory List'!K301)</f>
        <v/>
      </c>
      <c r="J351" s="78" t="str">
        <f>IF('Inventory List'!M301="","",'Inventory List'!M301)</f>
        <v/>
      </c>
    </row>
    <row r="352" spans="1:10" x14ac:dyDescent="0.25">
      <c r="A352" s="77" t="str">
        <f>IF('Inventory List'!A302="","",'Inventory List'!A302)</f>
        <v/>
      </c>
      <c r="B352" s="77" t="str">
        <f>IF('Inventory List'!B302="","",'Inventory List'!B302)</f>
        <v/>
      </c>
      <c r="C352" s="77" t="str">
        <f>IF('Inventory List'!C302="","",'Inventory List'!C302)</f>
        <v/>
      </c>
      <c r="D352" s="77" t="str">
        <f>IF('Inventory List'!D302="","",'Inventory List'!D302)</f>
        <v/>
      </c>
      <c r="E352" s="77" t="str">
        <f>IF('Inventory List'!E302="","",'Inventory List'!E302)</f>
        <v/>
      </c>
      <c r="F352" s="77" t="str">
        <f>IF('Inventory List'!F302="","",'Inventory List'!F302)</f>
        <v/>
      </c>
      <c r="G352" s="77" t="str">
        <f>IF('Inventory List'!G302="","",'Inventory List'!G302)</f>
        <v/>
      </c>
      <c r="H352" s="78" t="str">
        <f>IF('Inventory List'!J302="","",'Inventory List'!J302)</f>
        <v/>
      </c>
      <c r="I352" s="79" t="str">
        <f>IF('Inventory List'!K302="","",'Inventory List'!K302)</f>
        <v/>
      </c>
      <c r="J352" s="78" t="str">
        <f>IF('Inventory List'!M302="","",'Inventory List'!M302)</f>
        <v/>
      </c>
    </row>
    <row r="353" spans="1:10" x14ac:dyDescent="0.25">
      <c r="A353" s="77" t="str">
        <f>IF('Inventory List'!A303="","",'Inventory List'!A303)</f>
        <v/>
      </c>
      <c r="B353" s="77" t="str">
        <f>IF('Inventory List'!B303="","",'Inventory List'!B303)</f>
        <v/>
      </c>
      <c r="C353" s="77" t="str">
        <f>IF('Inventory List'!C303="","",'Inventory List'!C303)</f>
        <v/>
      </c>
      <c r="D353" s="77" t="str">
        <f>IF('Inventory List'!D303="","",'Inventory List'!D303)</f>
        <v/>
      </c>
      <c r="E353" s="77" t="str">
        <f>IF('Inventory List'!E303="","",'Inventory List'!E303)</f>
        <v/>
      </c>
      <c r="F353" s="77" t="str">
        <f>IF('Inventory List'!F303="","",'Inventory List'!F303)</f>
        <v/>
      </c>
      <c r="G353" s="77" t="str">
        <f>IF('Inventory List'!G303="","",'Inventory List'!G303)</f>
        <v/>
      </c>
      <c r="H353" s="78" t="str">
        <f>IF('Inventory List'!J303="","",'Inventory List'!J303)</f>
        <v/>
      </c>
      <c r="I353" s="79" t="str">
        <f>IF('Inventory List'!K303="","",'Inventory List'!K303)</f>
        <v/>
      </c>
      <c r="J353" s="78" t="str">
        <f>IF('Inventory List'!M303="","",'Inventory List'!M303)</f>
        <v/>
      </c>
    </row>
    <row r="354" spans="1:10" x14ac:dyDescent="0.25">
      <c r="A354" s="77" t="str">
        <f>IF('Inventory List'!A304="","",'Inventory List'!A304)</f>
        <v/>
      </c>
      <c r="B354" s="77" t="str">
        <f>IF('Inventory List'!B304="","",'Inventory List'!B304)</f>
        <v/>
      </c>
      <c r="C354" s="77" t="str">
        <f>IF('Inventory List'!C304="","",'Inventory List'!C304)</f>
        <v/>
      </c>
      <c r="D354" s="77" t="str">
        <f>IF('Inventory List'!D304="","",'Inventory List'!D304)</f>
        <v/>
      </c>
      <c r="E354" s="77" t="str">
        <f>IF('Inventory List'!E304="","",'Inventory List'!E304)</f>
        <v/>
      </c>
      <c r="F354" s="77" t="str">
        <f>IF('Inventory List'!F304="","",'Inventory List'!F304)</f>
        <v/>
      </c>
      <c r="G354" s="77" t="str">
        <f>IF('Inventory List'!G304="","",'Inventory List'!G304)</f>
        <v/>
      </c>
      <c r="H354" s="78" t="str">
        <f>IF('Inventory List'!J304="","",'Inventory List'!J304)</f>
        <v/>
      </c>
      <c r="I354" s="79" t="str">
        <f>IF('Inventory List'!K304="","",'Inventory List'!K304)</f>
        <v/>
      </c>
      <c r="J354" s="78" t="str">
        <f>IF('Inventory List'!M304="","",'Inventory List'!M304)</f>
        <v/>
      </c>
    </row>
    <row r="355" spans="1:10" x14ac:dyDescent="0.25">
      <c r="A355" s="77" t="str">
        <f>IF('Inventory List'!A305="","",'Inventory List'!A305)</f>
        <v/>
      </c>
      <c r="B355" s="77" t="str">
        <f>IF('Inventory List'!B305="","",'Inventory List'!B305)</f>
        <v/>
      </c>
      <c r="C355" s="77" t="str">
        <f>IF('Inventory List'!C305="","",'Inventory List'!C305)</f>
        <v/>
      </c>
      <c r="D355" s="77" t="str">
        <f>IF('Inventory List'!D305="","",'Inventory List'!D305)</f>
        <v/>
      </c>
      <c r="E355" s="77" t="str">
        <f>IF('Inventory List'!E305="","",'Inventory List'!E305)</f>
        <v/>
      </c>
      <c r="F355" s="77" t="str">
        <f>IF('Inventory List'!F305="","",'Inventory List'!F305)</f>
        <v/>
      </c>
      <c r="G355" s="77" t="str">
        <f>IF('Inventory List'!G305="","",'Inventory List'!G305)</f>
        <v/>
      </c>
      <c r="H355" s="78" t="str">
        <f>IF('Inventory List'!J305="","",'Inventory List'!J305)</f>
        <v/>
      </c>
      <c r="I355" s="79" t="str">
        <f>IF('Inventory List'!K305="","",'Inventory List'!K305)</f>
        <v/>
      </c>
      <c r="J355" s="78" t="str">
        <f>IF('Inventory List'!M305="","",'Inventory List'!M305)</f>
        <v/>
      </c>
    </row>
    <row r="356" spans="1:10" x14ac:dyDescent="0.25">
      <c r="A356" s="77" t="str">
        <f>IF('Inventory List'!A306="","",'Inventory List'!A306)</f>
        <v/>
      </c>
      <c r="B356" s="77" t="str">
        <f>IF('Inventory List'!B306="","",'Inventory List'!B306)</f>
        <v/>
      </c>
      <c r="C356" s="77" t="str">
        <f>IF('Inventory List'!C306="","",'Inventory List'!C306)</f>
        <v/>
      </c>
      <c r="D356" s="77" t="str">
        <f>IF('Inventory List'!D306="","",'Inventory List'!D306)</f>
        <v/>
      </c>
      <c r="E356" s="77" t="str">
        <f>IF('Inventory List'!E306="","",'Inventory List'!E306)</f>
        <v/>
      </c>
      <c r="F356" s="77" t="str">
        <f>IF('Inventory List'!F306="","",'Inventory List'!F306)</f>
        <v/>
      </c>
      <c r="G356" s="77" t="str">
        <f>IF('Inventory List'!G306="","",'Inventory List'!G306)</f>
        <v/>
      </c>
      <c r="H356" s="78" t="str">
        <f>IF('Inventory List'!J306="","",'Inventory List'!J306)</f>
        <v/>
      </c>
      <c r="I356" s="79" t="str">
        <f>IF('Inventory List'!K306="","",'Inventory List'!K306)</f>
        <v/>
      </c>
      <c r="J356" s="78" t="str">
        <f>IF('Inventory List'!M306="","",'Inventory List'!M306)</f>
        <v/>
      </c>
    </row>
    <row r="357" spans="1:10" x14ac:dyDescent="0.25">
      <c r="A357" s="77" t="str">
        <f>IF('Inventory List'!A307="","",'Inventory List'!A307)</f>
        <v/>
      </c>
      <c r="B357" s="77" t="str">
        <f>IF('Inventory List'!B307="","",'Inventory List'!B307)</f>
        <v/>
      </c>
      <c r="C357" s="77" t="str">
        <f>IF('Inventory List'!C307="","",'Inventory List'!C307)</f>
        <v/>
      </c>
      <c r="D357" s="77" t="str">
        <f>IF('Inventory List'!D307="","",'Inventory List'!D307)</f>
        <v/>
      </c>
      <c r="E357" s="77" t="str">
        <f>IF('Inventory List'!E307="","",'Inventory List'!E307)</f>
        <v/>
      </c>
      <c r="F357" s="77" t="str">
        <f>IF('Inventory List'!F307="","",'Inventory List'!F307)</f>
        <v/>
      </c>
      <c r="G357" s="77" t="str">
        <f>IF('Inventory List'!G307="","",'Inventory List'!G307)</f>
        <v/>
      </c>
      <c r="H357" s="78" t="str">
        <f>IF('Inventory List'!J307="","",'Inventory List'!J307)</f>
        <v/>
      </c>
      <c r="I357" s="79" t="str">
        <f>IF('Inventory List'!K307="","",'Inventory List'!K307)</f>
        <v/>
      </c>
      <c r="J357" s="78" t="str">
        <f>IF('Inventory List'!M307="","",'Inventory List'!M307)</f>
        <v/>
      </c>
    </row>
    <row r="358" spans="1:10" x14ac:dyDescent="0.25">
      <c r="A358" s="77" t="str">
        <f>IF('Inventory List'!A308="","",'Inventory List'!A308)</f>
        <v/>
      </c>
      <c r="B358" s="77" t="str">
        <f>IF('Inventory List'!B308="","",'Inventory List'!B308)</f>
        <v/>
      </c>
      <c r="C358" s="77" t="str">
        <f>IF('Inventory List'!C308="","",'Inventory List'!C308)</f>
        <v/>
      </c>
      <c r="D358" s="77" t="str">
        <f>IF('Inventory List'!D308="","",'Inventory List'!D308)</f>
        <v/>
      </c>
      <c r="E358" s="77" t="str">
        <f>IF('Inventory List'!E308="","",'Inventory List'!E308)</f>
        <v/>
      </c>
      <c r="F358" s="77" t="str">
        <f>IF('Inventory List'!F308="","",'Inventory List'!F308)</f>
        <v/>
      </c>
      <c r="G358" s="77" t="str">
        <f>IF('Inventory List'!G308="","",'Inventory List'!G308)</f>
        <v/>
      </c>
      <c r="H358" s="78" t="str">
        <f>IF('Inventory List'!J308="","",'Inventory List'!J308)</f>
        <v/>
      </c>
      <c r="I358" s="79" t="str">
        <f>IF('Inventory List'!K308="","",'Inventory List'!K308)</f>
        <v/>
      </c>
      <c r="J358" s="78" t="str">
        <f>IF('Inventory List'!M308="","",'Inventory List'!M308)</f>
        <v/>
      </c>
    </row>
    <row r="359" spans="1:10" x14ac:dyDescent="0.25">
      <c r="A359" s="77" t="str">
        <f>IF('Inventory List'!A309="","",'Inventory List'!A309)</f>
        <v/>
      </c>
      <c r="B359" s="77" t="str">
        <f>IF('Inventory List'!B309="","",'Inventory List'!B309)</f>
        <v/>
      </c>
      <c r="C359" s="77" t="str">
        <f>IF('Inventory List'!C309="","",'Inventory List'!C309)</f>
        <v/>
      </c>
      <c r="D359" s="77" t="str">
        <f>IF('Inventory List'!D309="","",'Inventory List'!D309)</f>
        <v/>
      </c>
      <c r="E359" s="77" t="str">
        <f>IF('Inventory List'!E309="","",'Inventory List'!E309)</f>
        <v/>
      </c>
      <c r="F359" s="77" t="str">
        <f>IF('Inventory List'!F309="","",'Inventory List'!F309)</f>
        <v/>
      </c>
      <c r="G359" s="77" t="str">
        <f>IF('Inventory List'!G309="","",'Inventory List'!G309)</f>
        <v/>
      </c>
      <c r="H359" s="78" t="str">
        <f>IF('Inventory List'!J309="","",'Inventory List'!J309)</f>
        <v/>
      </c>
      <c r="I359" s="79" t="str">
        <f>IF('Inventory List'!K309="","",'Inventory List'!K309)</f>
        <v/>
      </c>
      <c r="J359" s="78" t="str">
        <f>IF('Inventory List'!M309="","",'Inventory List'!M309)</f>
        <v/>
      </c>
    </row>
    <row r="360" spans="1:10" x14ac:dyDescent="0.25">
      <c r="A360" s="77" t="str">
        <f>IF('Inventory List'!A310="","",'Inventory List'!A310)</f>
        <v/>
      </c>
      <c r="B360" s="77" t="str">
        <f>IF('Inventory List'!B310="","",'Inventory List'!B310)</f>
        <v/>
      </c>
      <c r="C360" s="77" t="str">
        <f>IF('Inventory List'!C310="","",'Inventory List'!C310)</f>
        <v/>
      </c>
      <c r="D360" s="77" t="str">
        <f>IF('Inventory List'!D310="","",'Inventory List'!D310)</f>
        <v/>
      </c>
      <c r="E360" s="77" t="str">
        <f>IF('Inventory List'!E310="","",'Inventory List'!E310)</f>
        <v/>
      </c>
      <c r="F360" s="77" t="str">
        <f>IF('Inventory List'!F310="","",'Inventory List'!F310)</f>
        <v/>
      </c>
      <c r="G360" s="77" t="str">
        <f>IF('Inventory List'!G310="","",'Inventory List'!G310)</f>
        <v/>
      </c>
      <c r="H360" s="78" t="str">
        <f>IF('Inventory List'!J310="","",'Inventory List'!J310)</f>
        <v/>
      </c>
      <c r="I360" s="79" t="str">
        <f>IF('Inventory List'!K310="","",'Inventory List'!K310)</f>
        <v/>
      </c>
      <c r="J360" s="78" t="str">
        <f>IF('Inventory List'!M310="","",'Inventory List'!M310)</f>
        <v/>
      </c>
    </row>
    <row r="361" spans="1:10" x14ac:dyDescent="0.25">
      <c r="A361" s="77" t="str">
        <f>IF('Inventory List'!A311="","",'Inventory List'!A311)</f>
        <v/>
      </c>
      <c r="B361" s="77" t="str">
        <f>IF('Inventory List'!B311="","",'Inventory List'!B311)</f>
        <v/>
      </c>
      <c r="C361" s="77" t="str">
        <f>IF('Inventory List'!C311="","",'Inventory List'!C311)</f>
        <v/>
      </c>
      <c r="D361" s="77" t="str">
        <f>IF('Inventory List'!D311="","",'Inventory List'!D311)</f>
        <v/>
      </c>
      <c r="E361" s="77" t="str">
        <f>IF('Inventory List'!E311="","",'Inventory List'!E311)</f>
        <v/>
      </c>
      <c r="F361" s="77" t="str">
        <f>IF('Inventory List'!F311="","",'Inventory List'!F311)</f>
        <v/>
      </c>
      <c r="G361" s="77" t="str">
        <f>IF('Inventory List'!G311="","",'Inventory List'!G311)</f>
        <v/>
      </c>
      <c r="H361" s="78" t="str">
        <f>IF('Inventory List'!J311="","",'Inventory List'!J311)</f>
        <v/>
      </c>
      <c r="I361" s="79" t="str">
        <f>IF('Inventory List'!K311="","",'Inventory List'!K311)</f>
        <v/>
      </c>
      <c r="J361" s="78" t="str">
        <f>IF('Inventory List'!M311="","",'Inventory List'!M311)</f>
        <v/>
      </c>
    </row>
    <row r="362" spans="1:10" x14ac:dyDescent="0.25">
      <c r="A362" s="77" t="str">
        <f>IF('Inventory List'!A312="","",'Inventory List'!A312)</f>
        <v/>
      </c>
      <c r="B362" s="77" t="str">
        <f>IF('Inventory List'!B312="","",'Inventory List'!B312)</f>
        <v/>
      </c>
      <c r="C362" s="77" t="str">
        <f>IF('Inventory List'!C312="","",'Inventory List'!C312)</f>
        <v/>
      </c>
      <c r="D362" s="77" t="str">
        <f>IF('Inventory List'!D312="","",'Inventory List'!D312)</f>
        <v/>
      </c>
      <c r="E362" s="77" t="str">
        <f>IF('Inventory List'!E312="","",'Inventory List'!E312)</f>
        <v/>
      </c>
      <c r="F362" s="77" t="str">
        <f>IF('Inventory List'!F312="","",'Inventory List'!F312)</f>
        <v/>
      </c>
      <c r="G362" s="77" t="str">
        <f>IF('Inventory List'!G312="","",'Inventory List'!G312)</f>
        <v/>
      </c>
      <c r="H362" s="78" t="str">
        <f>IF('Inventory List'!J312="","",'Inventory List'!J312)</f>
        <v/>
      </c>
      <c r="I362" s="79" t="str">
        <f>IF('Inventory List'!K312="","",'Inventory List'!K312)</f>
        <v/>
      </c>
      <c r="J362" s="78" t="str">
        <f>IF('Inventory List'!M312="","",'Inventory List'!M312)</f>
        <v/>
      </c>
    </row>
    <row r="363" spans="1:10" x14ac:dyDescent="0.25">
      <c r="A363" s="77" t="str">
        <f>IF('Inventory List'!A313="","",'Inventory List'!A313)</f>
        <v/>
      </c>
      <c r="B363" s="77" t="str">
        <f>IF('Inventory List'!B313="","",'Inventory List'!B313)</f>
        <v/>
      </c>
      <c r="C363" s="77" t="str">
        <f>IF('Inventory List'!C313="","",'Inventory List'!C313)</f>
        <v/>
      </c>
      <c r="D363" s="77" t="str">
        <f>IF('Inventory List'!D313="","",'Inventory List'!D313)</f>
        <v/>
      </c>
      <c r="E363" s="77" t="str">
        <f>IF('Inventory List'!E313="","",'Inventory List'!E313)</f>
        <v/>
      </c>
      <c r="F363" s="77" t="str">
        <f>IF('Inventory List'!F313="","",'Inventory List'!F313)</f>
        <v/>
      </c>
      <c r="G363" s="77" t="str">
        <f>IF('Inventory List'!G313="","",'Inventory List'!G313)</f>
        <v/>
      </c>
      <c r="H363" s="78" t="str">
        <f>IF('Inventory List'!J313="","",'Inventory List'!J313)</f>
        <v/>
      </c>
      <c r="I363" s="79" t="str">
        <f>IF('Inventory List'!K313="","",'Inventory List'!K313)</f>
        <v/>
      </c>
      <c r="J363" s="78" t="str">
        <f>IF('Inventory List'!M313="","",'Inventory List'!M313)</f>
        <v/>
      </c>
    </row>
    <row r="364" spans="1:10" x14ac:dyDescent="0.25">
      <c r="A364" s="77" t="str">
        <f>IF('Inventory List'!A314="","",'Inventory List'!A314)</f>
        <v/>
      </c>
      <c r="B364" s="77" t="str">
        <f>IF('Inventory List'!B314="","",'Inventory List'!B314)</f>
        <v/>
      </c>
      <c r="C364" s="77" t="str">
        <f>IF('Inventory List'!C314="","",'Inventory List'!C314)</f>
        <v/>
      </c>
      <c r="D364" s="77" t="str">
        <f>IF('Inventory List'!D314="","",'Inventory List'!D314)</f>
        <v/>
      </c>
      <c r="E364" s="77" t="str">
        <f>IF('Inventory List'!E314="","",'Inventory List'!E314)</f>
        <v/>
      </c>
      <c r="F364" s="77" t="str">
        <f>IF('Inventory List'!F314="","",'Inventory List'!F314)</f>
        <v/>
      </c>
      <c r="G364" s="77" t="str">
        <f>IF('Inventory List'!G314="","",'Inventory List'!G314)</f>
        <v/>
      </c>
      <c r="H364" s="78" t="str">
        <f>IF('Inventory List'!J314="","",'Inventory List'!J314)</f>
        <v/>
      </c>
      <c r="I364" s="79" t="str">
        <f>IF('Inventory List'!K314="","",'Inventory List'!K314)</f>
        <v/>
      </c>
      <c r="J364" s="78" t="str">
        <f>IF('Inventory List'!M314="","",'Inventory List'!M314)</f>
        <v/>
      </c>
    </row>
    <row r="365" spans="1:10" x14ac:dyDescent="0.25">
      <c r="A365" s="77" t="str">
        <f>IF('Inventory List'!A315="","",'Inventory List'!A315)</f>
        <v/>
      </c>
      <c r="B365" s="77" t="str">
        <f>IF('Inventory List'!B315="","",'Inventory List'!B315)</f>
        <v/>
      </c>
      <c r="C365" s="77" t="str">
        <f>IF('Inventory List'!C315="","",'Inventory List'!C315)</f>
        <v/>
      </c>
      <c r="D365" s="77" t="str">
        <f>IF('Inventory List'!D315="","",'Inventory List'!D315)</f>
        <v/>
      </c>
      <c r="E365" s="77" t="str">
        <f>IF('Inventory List'!E315="","",'Inventory List'!E315)</f>
        <v/>
      </c>
      <c r="F365" s="77" t="str">
        <f>IF('Inventory List'!F315="","",'Inventory List'!F315)</f>
        <v/>
      </c>
      <c r="G365" s="77" t="str">
        <f>IF('Inventory List'!G315="","",'Inventory List'!G315)</f>
        <v/>
      </c>
      <c r="H365" s="78" t="str">
        <f>IF('Inventory List'!J315="","",'Inventory List'!J315)</f>
        <v/>
      </c>
      <c r="I365" s="79" t="str">
        <f>IF('Inventory List'!K315="","",'Inventory List'!K315)</f>
        <v/>
      </c>
      <c r="J365" s="78" t="str">
        <f>IF('Inventory List'!M315="","",'Inventory List'!M315)</f>
        <v/>
      </c>
    </row>
    <row r="366" spans="1:10" x14ac:dyDescent="0.25">
      <c r="A366" s="77" t="str">
        <f>IF('Inventory List'!A316="","",'Inventory List'!A316)</f>
        <v/>
      </c>
      <c r="B366" s="77" t="str">
        <f>IF('Inventory List'!B316="","",'Inventory List'!B316)</f>
        <v/>
      </c>
      <c r="C366" s="77" t="str">
        <f>IF('Inventory List'!C316="","",'Inventory List'!C316)</f>
        <v/>
      </c>
      <c r="D366" s="77" t="str">
        <f>IF('Inventory List'!D316="","",'Inventory List'!D316)</f>
        <v/>
      </c>
      <c r="E366" s="77" t="str">
        <f>IF('Inventory List'!E316="","",'Inventory List'!E316)</f>
        <v/>
      </c>
      <c r="F366" s="77" t="str">
        <f>IF('Inventory List'!F316="","",'Inventory List'!F316)</f>
        <v/>
      </c>
      <c r="G366" s="77" t="str">
        <f>IF('Inventory List'!G316="","",'Inventory List'!G316)</f>
        <v/>
      </c>
      <c r="H366" s="78" t="str">
        <f>IF('Inventory List'!J316="","",'Inventory List'!J316)</f>
        <v/>
      </c>
      <c r="I366" s="79" t="str">
        <f>IF('Inventory List'!K316="","",'Inventory List'!K316)</f>
        <v/>
      </c>
      <c r="J366" s="78" t="str">
        <f>IF('Inventory List'!M316="","",'Inventory List'!M316)</f>
        <v/>
      </c>
    </row>
    <row r="367" spans="1:10" x14ac:dyDescent="0.25">
      <c r="A367" s="77" t="str">
        <f>IF('Inventory List'!A317="","",'Inventory List'!A317)</f>
        <v/>
      </c>
      <c r="B367" s="77" t="str">
        <f>IF('Inventory List'!B317="","",'Inventory List'!B317)</f>
        <v/>
      </c>
      <c r="C367" s="77" t="str">
        <f>IF('Inventory List'!C317="","",'Inventory List'!C317)</f>
        <v/>
      </c>
      <c r="D367" s="77" t="str">
        <f>IF('Inventory List'!D317="","",'Inventory List'!D317)</f>
        <v/>
      </c>
      <c r="E367" s="77" t="str">
        <f>IF('Inventory List'!E317="","",'Inventory List'!E317)</f>
        <v/>
      </c>
      <c r="F367" s="77" t="str">
        <f>IF('Inventory List'!F317="","",'Inventory List'!F317)</f>
        <v/>
      </c>
      <c r="G367" s="77" t="str">
        <f>IF('Inventory List'!G317="","",'Inventory List'!G317)</f>
        <v/>
      </c>
      <c r="H367" s="78" t="str">
        <f>IF('Inventory List'!J317="","",'Inventory List'!J317)</f>
        <v/>
      </c>
      <c r="I367" s="79" t="str">
        <f>IF('Inventory List'!K317="","",'Inventory List'!K317)</f>
        <v/>
      </c>
      <c r="J367" s="78" t="str">
        <f>IF('Inventory List'!M317="","",'Inventory List'!M317)</f>
        <v/>
      </c>
    </row>
    <row r="368" spans="1:10" x14ac:dyDescent="0.25">
      <c r="A368" s="77" t="str">
        <f>IF('Inventory List'!A318="","",'Inventory List'!A318)</f>
        <v/>
      </c>
      <c r="B368" s="77" t="str">
        <f>IF('Inventory List'!B318="","",'Inventory List'!B318)</f>
        <v/>
      </c>
      <c r="C368" s="77" t="str">
        <f>IF('Inventory List'!C318="","",'Inventory List'!C318)</f>
        <v/>
      </c>
      <c r="D368" s="77" t="str">
        <f>IF('Inventory List'!D318="","",'Inventory List'!D318)</f>
        <v/>
      </c>
      <c r="E368" s="77" t="str">
        <f>IF('Inventory List'!E318="","",'Inventory List'!E318)</f>
        <v/>
      </c>
      <c r="F368" s="77" t="str">
        <f>IF('Inventory List'!F318="","",'Inventory List'!F318)</f>
        <v/>
      </c>
      <c r="G368" s="77" t="str">
        <f>IF('Inventory List'!G318="","",'Inventory List'!G318)</f>
        <v/>
      </c>
      <c r="H368" s="78" t="str">
        <f>IF('Inventory List'!J318="","",'Inventory List'!J318)</f>
        <v/>
      </c>
      <c r="I368" s="79" t="str">
        <f>IF('Inventory List'!K318="","",'Inventory List'!K318)</f>
        <v/>
      </c>
      <c r="J368" s="78" t="str">
        <f>IF('Inventory List'!M318="","",'Inventory List'!M318)</f>
        <v/>
      </c>
    </row>
    <row r="369" spans="1:10" x14ac:dyDescent="0.25">
      <c r="A369" s="77" t="str">
        <f>IF('Inventory List'!A319="","",'Inventory List'!A319)</f>
        <v/>
      </c>
      <c r="B369" s="77" t="str">
        <f>IF('Inventory List'!B319="","",'Inventory List'!B319)</f>
        <v/>
      </c>
      <c r="C369" s="77" t="str">
        <f>IF('Inventory List'!C319="","",'Inventory List'!C319)</f>
        <v/>
      </c>
      <c r="D369" s="77" t="str">
        <f>IF('Inventory List'!D319="","",'Inventory List'!D319)</f>
        <v/>
      </c>
      <c r="E369" s="77" t="str">
        <f>IF('Inventory List'!E319="","",'Inventory List'!E319)</f>
        <v/>
      </c>
      <c r="F369" s="77" t="str">
        <f>IF('Inventory List'!F319="","",'Inventory List'!F319)</f>
        <v/>
      </c>
      <c r="G369" s="77" t="str">
        <f>IF('Inventory List'!G319="","",'Inventory List'!G319)</f>
        <v/>
      </c>
      <c r="H369" s="78" t="str">
        <f>IF('Inventory List'!J319="","",'Inventory List'!J319)</f>
        <v/>
      </c>
      <c r="I369" s="79" t="str">
        <f>IF('Inventory List'!K319="","",'Inventory List'!K319)</f>
        <v/>
      </c>
      <c r="J369" s="78" t="str">
        <f>IF('Inventory List'!M319="","",'Inventory List'!M319)</f>
        <v/>
      </c>
    </row>
    <row r="370" spans="1:10" x14ac:dyDescent="0.25">
      <c r="A370" s="77" t="str">
        <f>IF('Inventory List'!A320="","",'Inventory List'!A320)</f>
        <v/>
      </c>
      <c r="B370" s="77" t="str">
        <f>IF('Inventory List'!B320="","",'Inventory List'!B320)</f>
        <v/>
      </c>
      <c r="C370" s="77" t="str">
        <f>IF('Inventory List'!C320="","",'Inventory List'!C320)</f>
        <v/>
      </c>
      <c r="D370" s="77" t="str">
        <f>IF('Inventory List'!D320="","",'Inventory List'!D320)</f>
        <v/>
      </c>
      <c r="E370" s="77" t="str">
        <f>IF('Inventory List'!E320="","",'Inventory List'!E320)</f>
        <v/>
      </c>
      <c r="F370" s="77" t="str">
        <f>IF('Inventory List'!F320="","",'Inventory List'!F320)</f>
        <v/>
      </c>
      <c r="G370" s="77" t="str">
        <f>IF('Inventory List'!G320="","",'Inventory List'!G320)</f>
        <v/>
      </c>
      <c r="H370" s="78" t="str">
        <f>IF('Inventory List'!J320="","",'Inventory List'!J320)</f>
        <v/>
      </c>
      <c r="I370" s="79" t="str">
        <f>IF('Inventory List'!K320="","",'Inventory List'!K320)</f>
        <v/>
      </c>
      <c r="J370" s="78" t="str">
        <f>IF('Inventory List'!M320="","",'Inventory List'!M320)</f>
        <v/>
      </c>
    </row>
    <row r="371" spans="1:10" x14ac:dyDescent="0.25">
      <c r="A371" s="77" t="str">
        <f>IF('Inventory List'!A321="","",'Inventory List'!A321)</f>
        <v/>
      </c>
      <c r="B371" s="77" t="str">
        <f>IF('Inventory List'!B321="","",'Inventory List'!B321)</f>
        <v/>
      </c>
      <c r="C371" s="77" t="str">
        <f>IF('Inventory List'!C321="","",'Inventory List'!C321)</f>
        <v/>
      </c>
      <c r="D371" s="77" t="str">
        <f>IF('Inventory List'!D321="","",'Inventory List'!D321)</f>
        <v/>
      </c>
      <c r="E371" s="77" t="str">
        <f>IF('Inventory List'!E321="","",'Inventory List'!E321)</f>
        <v/>
      </c>
      <c r="F371" s="77" t="str">
        <f>IF('Inventory List'!F321="","",'Inventory List'!F321)</f>
        <v/>
      </c>
      <c r="G371" s="77" t="str">
        <f>IF('Inventory List'!G321="","",'Inventory List'!G321)</f>
        <v/>
      </c>
      <c r="H371" s="78" t="str">
        <f>IF('Inventory List'!J321="","",'Inventory List'!J321)</f>
        <v/>
      </c>
      <c r="I371" s="79" t="str">
        <f>IF('Inventory List'!K321="","",'Inventory List'!K321)</f>
        <v/>
      </c>
      <c r="J371" s="78" t="str">
        <f>IF('Inventory List'!M321="","",'Inventory List'!M321)</f>
        <v/>
      </c>
    </row>
    <row r="372" spans="1:10" x14ac:dyDescent="0.25">
      <c r="A372" s="77" t="str">
        <f>IF('Inventory List'!A322="","",'Inventory List'!A322)</f>
        <v/>
      </c>
      <c r="B372" s="77" t="str">
        <f>IF('Inventory List'!B322="","",'Inventory List'!B322)</f>
        <v/>
      </c>
      <c r="C372" s="77" t="str">
        <f>IF('Inventory List'!C322="","",'Inventory List'!C322)</f>
        <v/>
      </c>
      <c r="D372" s="77" t="str">
        <f>IF('Inventory List'!D322="","",'Inventory List'!D322)</f>
        <v/>
      </c>
      <c r="E372" s="77" t="str">
        <f>IF('Inventory List'!E322="","",'Inventory List'!E322)</f>
        <v/>
      </c>
      <c r="F372" s="77" t="str">
        <f>IF('Inventory List'!F322="","",'Inventory List'!F322)</f>
        <v/>
      </c>
      <c r="G372" s="77" t="str">
        <f>IF('Inventory List'!G322="","",'Inventory List'!G322)</f>
        <v/>
      </c>
      <c r="H372" s="78" t="str">
        <f>IF('Inventory List'!J322="","",'Inventory List'!J322)</f>
        <v/>
      </c>
      <c r="I372" s="79" t="str">
        <f>IF('Inventory List'!K322="","",'Inventory List'!K322)</f>
        <v/>
      </c>
      <c r="J372" s="78" t="str">
        <f>IF('Inventory List'!M322="","",'Inventory List'!M322)</f>
        <v/>
      </c>
    </row>
    <row r="373" spans="1:10" x14ac:dyDescent="0.25">
      <c r="A373" s="77" t="str">
        <f>IF('Inventory List'!A323="","",'Inventory List'!A323)</f>
        <v/>
      </c>
      <c r="B373" s="77" t="str">
        <f>IF('Inventory List'!B323="","",'Inventory List'!B323)</f>
        <v/>
      </c>
      <c r="C373" s="77" t="str">
        <f>IF('Inventory List'!C323="","",'Inventory List'!C323)</f>
        <v/>
      </c>
      <c r="D373" s="77" t="str">
        <f>IF('Inventory List'!D323="","",'Inventory List'!D323)</f>
        <v/>
      </c>
      <c r="E373" s="77" t="str">
        <f>IF('Inventory List'!E323="","",'Inventory List'!E323)</f>
        <v/>
      </c>
      <c r="F373" s="77" t="str">
        <f>IF('Inventory List'!F323="","",'Inventory List'!F323)</f>
        <v/>
      </c>
      <c r="G373" s="77" t="str">
        <f>IF('Inventory List'!G323="","",'Inventory List'!G323)</f>
        <v/>
      </c>
      <c r="H373" s="78" t="str">
        <f>IF('Inventory List'!J323="","",'Inventory List'!J323)</f>
        <v/>
      </c>
      <c r="I373" s="79" t="str">
        <f>IF('Inventory List'!K323="","",'Inventory List'!K323)</f>
        <v/>
      </c>
      <c r="J373" s="78" t="str">
        <f>IF('Inventory List'!M323="","",'Inventory List'!M323)</f>
        <v/>
      </c>
    </row>
    <row r="374" spans="1:10" x14ac:dyDescent="0.25">
      <c r="A374" s="77" t="str">
        <f>IF('Inventory List'!A324="","",'Inventory List'!A324)</f>
        <v/>
      </c>
      <c r="B374" s="77" t="str">
        <f>IF('Inventory List'!B324="","",'Inventory List'!B324)</f>
        <v/>
      </c>
      <c r="C374" s="77" t="str">
        <f>IF('Inventory List'!C324="","",'Inventory List'!C324)</f>
        <v/>
      </c>
      <c r="D374" s="77" t="str">
        <f>IF('Inventory List'!D324="","",'Inventory List'!D324)</f>
        <v/>
      </c>
      <c r="E374" s="77" t="str">
        <f>IF('Inventory List'!E324="","",'Inventory List'!E324)</f>
        <v/>
      </c>
      <c r="F374" s="77" t="str">
        <f>IF('Inventory List'!F324="","",'Inventory List'!F324)</f>
        <v/>
      </c>
      <c r="G374" s="77" t="str">
        <f>IF('Inventory List'!G324="","",'Inventory List'!G324)</f>
        <v/>
      </c>
      <c r="H374" s="78" t="str">
        <f>IF('Inventory List'!J324="","",'Inventory List'!J324)</f>
        <v/>
      </c>
      <c r="I374" s="79" t="str">
        <f>IF('Inventory List'!K324="","",'Inventory List'!K324)</f>
        <v/>
      </c>
      <c r="J374" s="78" t="str">
        <f>IF('Inventory List'!M324="","",'Inventory List'!M324)</f>
        <v/>
      </c>
    </row>
    <row r="375" spans="1:10" x14ac:dyDescent="0.25">
      <c r="A375" s="77" t="str">
        <f>IF('Inventory List'!A325="","",'Inventory List'!A325)</f>
        <v/>
      </c>
      <c r="B375" s="77" t="str">
        <f>IF('Inventory List'!B325="","",'Inventory List'!B325)</f>
        <v/>
      </c>
      <c r="C375" s="77" t="str">
        <f>IF('Inventory List'!C325="","",'Inventory List'!C325)</f>
        <v/>
      </c>
      <c r="D375" s="77" t="str">
        <f>IF('Inventory List'!D325="","",'Inventory List'!D325)</f>
        <v/>
      </c>
      <c r="E375" s="77" t="str">
        <f>IF('Inventory List'!E325="","",'Inventory List'!E325)</f>
        <v/>
      </c>
      <c r="F375" s="77" t="str">
        <f>IF('Inventory List'!F325="","",'Inventory List'!F325)</f>
        <v/>
      </c>
      <c r="G375" s="77" t="str">
        <f>IF('Inventory List'!G325="","",'Inventory List'!G325)</f>
        <v/>
      </c>
      <c r="H375" s="78" t="str">
        <f>IF('Inventory List'!J325="","",'Inventory List'!J325)</f>
        <v/>
      </c>
      <c r="I375" s="79" t="str">
        <f>IF('Inventory List'!K325="","",'Inventory List'!K325)</f>
        <v/>
      </c>
      <c r="J375" s="78" t="str">
        <f>IF('Inventory List'!M325="","",'Inventory List'!M325)</f>
        <v/>
      </c>
    </row>
    <row r="376" spans="1:10" x14ac:dyDescent="0.25">
      <c r="A376" s="77" t="str">
        <f>IF('Inventory List'!A326="","",'Inventory List'!A326)</f>
        <v/>
      </c>
      <c r="B376" s="77" t="str">
        <f>IF('Inventory List'!B326="","",'Inventory List'!B326)</f>
        <v/>
      </c>
      <c r="C376" s="77" t="str">
        <f>IF('Inventory List'!C326="","",'Inventory List'!C326)</f>
        <v/>
      </c>
      <c r="D376" s="77" t="str">
        <f>IF('Inventory List'!D326="","",'Inventory List'!D326)</f>
        <v/>
      </c>
      <c r="E376" s="77" t="str">
        <f>IF('Inventory List'!E326="","",'Inventory List'!E326)</f>
        <v/>
      </c>
      <c r="F376" s="77" t="str">
        <f>IF('Inventory List'!F326="","",'Inventory List'!F326)</f>
        <v/>
      </c>
      <c r="G376" s="77" t="str">
        <f>IF('Inventory List'!G326="","",'Inventory List'!G326)</f>
        <v/>
      </c>
      <c r="H376" s="78" t="str">
        <f>IF('Inventory List'!J326="","",'Inventory List'!J326)</f>
        <v/>
      </c>
      <c r="I376" s="79" t="str">
        <f>IF('Inventory List'!K326="","",'Inventory List'!K326)</f>
        <v/>
      </c>
      <c r="J376" s="78" t="str">
        <f>IF('Inventory List'!M326="","",'Inventory List'!M326)</f>
        <v/>
      </c>
    </row>
    <row r="377" spans="1:10" x14ac:dyDescent="0.25">
      <c r="A377" s="77" t="str">
        <f>IF('Inventory List'!A327="","",'Inventory List'!A327)</f>
        <v/>
      </c>
      <c r="B377" s="77" t="str">
        <f>IF('Inventory List'!B327="","",'Inventory List'!B327)</f>
        <v/>
      </c>
      <c r="C377" s="77" t="str">
        <f>IF('Inventory List'!C327="","",'Inventory List'!C327)</f>
        <v/>
      </c>
      <c r="D377" s="77" t="str">
        <f>IF('Inventory List'!D327="","",'Inventory List'!D327)</f>
        <v/>
      </c>
      <c r="E377" s="77" t="str">
        <f>IF('Inventory List'!E327="","",'Inventory List'!E327)</f>
        <v/>
      </c>
      <c r="F377" s="77" t="str">
        <f>IF('Inventory List'!F327="","",'Inventory List'!F327)</f>
        <v/>
      </c>
      <c r="G377" s="77" t="str">
        <f>IF('Inventory List'!G327="","",'Inventory List'!G327)</f>
        <v/>
      </c>
      <c r="H377" s="78" t="str">
        <f>IF('Inventory List'!J327="","",'Inventory List'!J327)</f>
        <v/>
      </c>
      <c r="I377" s="79" t="str">
        <f>IF('Inventory List'!K327="","",'Inventory List'!K327)</f>
        <v/>
      </c>
      <c r="J377" s="78" t="str">
        <f>IF('Inventory List'!M327="","",'Inventory List'!M327)</f>
        <v/>
      </c>
    </row>
    <row r="378" spans="1:10" x14ac:dyDescent="0.25">
      <c r="A378" s="77" t="str">
        <f>IF('Inventory List'!A328="","",'Inventory List'!A328)</f>
        <v/>
      </c>
      <c r="B378" s="77" t="str">
        <f>IF('Inventory List'!B328="","",'Inventory List'!B328)</f>
        <v/>
      </c>
      <c r="C378" s="77" t="str">
        <f>IF('Inventory List'!C328="","",'Inventory List'!C328)</f>
        <v/>
      </c>
      <c r="D378" s="77" t="str">
        <f>IF('Inventory List'!D328="","",'Inventory List'!D328)</f>
        <v/>
      </c>
      <c r="E378" s="77" t="str">
        <f>IF('Inventory List'!E328="","",'Inventory List'!E328)</f>
        <v/>
      </c>
      <c r="F378" s="77" t="str">
        <f>IF('Inventory List'!F328="","",'Inventory List'!F328)</f>
        <v/>
      </c>
      <c r="G378" s="77" t="str">
        <f>IF('Inventory List'!G328="","",'Inventory List'!G328)</f>
        <v/>
      </c>
      <c r="H378" s="78" t="str">
        <f>IF('Inventory List'!J328="","",'Inventory List'!J328)</f>
        <v/>
      </c>
      <c r="I378" s="79" t="str">
        <f>IF('Inventory List'!K328="","",'Inventory List'!K328)</f>
        <v/>
      </c>
      <c r="J378" s="78" t="str">
        <f>IF('Inventory List'!M328="","",'Inventory List'!M328)</f>
        <v/>
      </c>
    </row>
    <row r="379" spans="1:10" x14ac:dyDescent="0.25">
      <c r="A379" s="77" t="str">
        <f>IF('Inventory List'!A329="","",'Inventory List'!A329)</f>
        <v/>
      </c>
      <c r="B379" s="77" t="str">
        <f>IF('Inventory List'!B329="","",'Inventory List'!B329)</f>
        <v/>
      </c>
      <c r="C379" s="77" t="str">
        <f>IF('Inventory List'!C329="","",'Inventory List'!C329)</f>
        <v/>
      </c>
      <c r="D379" s="77" t="str">
        <f>IF('Inventory List'!D329="","",'Inventory List'!D329)</f>
        <v/>
      </c>
      <c r="E379" s="77" t="str">
        <f>IF('Inventory List'!E329="","",'Inventory List'!E329)</f>
        <v/>
      </c>
      <c r="F379" s="77" t="str">
        <f>IF('Inventory List'!F329="","",'Inventory List'!F329)</f>
        <v/>
      </c>
      <c r="G379" s="77" t="str">
        <f>IF('Inventory List'!G329="","",'Inventory List'!G329)</f>
        <v/>
      </c>
      <c r="H379" s="78" t="str">
        <f>IF('Inventory List'!J329="","",'Inventory List'!J329)</f>
        <v/>
      </c>
      <c r="I379" s="79" t="str">
        <f>IF('Inventory List'!K329="","",'Inventory List'!K329)</f>
        <v/>
      </c>
      <c r="J379" s="78" t="str">
        <f>IF('Inventory List'!M329="","",'Inventory List'!M329)</f>
        <v/>
      </c>
    </row>
    <row r="380" spans="1:10" x14ac:dyDescent="0.25">
      <c r="A380" s="77" t="str">
        <f>IF('Inventory List'!A330="","",'Inventory List'!A330)</f>
        <v/>
      </c>
      <c r="B380" s="77" t="str">
        <f>IF('Inventory List'!B330="","",'Inventory List'!B330)</f>
        <v/>
      </c>
      <c r="C380" s="77" t="str">
        <f>IF('Inventory List'!C330="","",'Inventory List'!C330)</f>
        <v/>
      </c>
      <c r="D380" s="77" t="str">
        <f>IF('Inventory List'!D330="","",'Inventory List'!D330)</f>
        <v/>
      </c>
      <c r="E380" s="77" t="str">
        <f>IF('Inventory List'!E330="","",'Inventory List'!E330)</f>
        <v/>
      </c>
      <c r="F380" s="77" t="str">
        <f>IF('Inventory List'!F330="","",'Inventory List'!F330)</f>
        <v/>
      </c>
      <c r="G380" s="77" t="str">
        <f>IF('Inventory List'!G330="","",'Inventory List'!G330)</f>
        <v/>
      </c>
      <c r="H380" s="78" t="str">
        <f>IF('Inventory List'!J330="","",'Inventory List'!J330)</f>
        <v/>
      </c>
      <c r="I380" s="79" t="str">
        <f>IF('Inventory List'!K330="","",'Inventory List'!K330)</f>
        <v/>
      </c>
      <c r="J380" s="78" t="str">
        <f>IF('Inventory List'!M330="","",'Inventory List'!M330)</f>
        <v/>
      </c>
    </row>
    <row r="381" spans="1:10" x14ac:dyDescent="0.25">
      <c r="A381" s="77" t="str">
        <f>IF('Inventory List'!A331="","",'Inventory List'!A331)</f>
        <v/>
      </c>
      <c r="B381" s="77" t="str">
        <f>IF('Inventory List'!B331="","",'Inventory List'!B331)</f>
        <v/>
      </c>
      <c r="C381" s="77" t="str">
        <f>IF('Inventory List'!C331="","",'Inventory List'!C331)</f>
        <v/>
      </c>
      <c r="D381" s="77" t="str">
        <f>IF('Inventory List'!D331="","",'Inventory List'!D331)</f>
        <v/>
      </c>
      <c r="E381" s="77" t="str">
        <f>IF('Inventory List'!E331="","",'Inventory List'!E331)</f>
        <v/>
      </c>
      <c r="F381" s="77" t="str">
        <f>IF('Inventory List'!F331="","",'Inventory List'!F331)</f>
        <v/>
      </c>
      <c r="G381" s="77" t="str">
        <f>IF('Inventory List'!G331="","",'Inventory List'!G331)</f>
        <v/>
      </c>
      <c r="H381" s="78" t="str">
        <f>IF('Inventory List'!J331="","",'Inventory List'!J331)</f>
        <v/>
      </c>
      <c r="I381" s="79" t="str">
        <f>IF('Inventory List'!K331="","",'Inventory List'!K331)</f>
        <v/>
      </c>
      <c r="J381" s="78" t="str">
        <f>IF('Inventory List'!M331="","",'Inventory List'!M331)</f>
        <v/>
      </c>
    </row>
    <row r="382" spans="1:10" x14ac:dyDescent="0.25">
      <c r="A382" s="77" t="str">
        <f>IF('Inventory List'!A332="","",'Inventory List'!A332)</f>
        <v/>
      </c>
      <c r="B382" s="77" t="str">
        <f>IF('Inventory List'!B332="","",'Inventory List'!B332)</f>
        <v/>
      </c>
      <c r="C382" s="77" t="str">
        <f>IF('Inventory List'!C332="","",'Inventory List'!C332)</f>
        <v/>
      </c>
      <c r="D382" s="77" t="str">
        <f>IF('Inventory List'!D332="","",'Inventory List'!D332)</f>
        <v/>
      </c>
      <c r="E382" s="77" t="str">
        <f>IF('Inventory List'!E332="","",'Inventory List'!E332)</f>
        <v/>
      </c>
      <c r="F382" s="77" t="str">
        <f>IF('Inventory List'!F332="","",'Inventory List'!F332)</f>
        <v/>
      </c>
      <c r="G382" s="77" t="str">
        <f>IF('Inventory List'!G332="","",'Inventory List'!G332)</f>
        <v/>
      </c>
      <c r="H382" s="78" t="str">
        <f>IF('Inventory List'!J332="","",'Inventory List'!J332)</f>
        <v/>
      </c>
      <c r="I382" s="79" t="str">
        <f>IF('Inventory List'!K332="","",'Inventory List'!K332)</f>
        <v/>
      </c>
      <c r="J382" s="78" t="str">
        <f>IF('Inventory List'!M332="","",'Inventory List'!M332)</f>
        <v/>
      </c>
    </row>
    <row r="383" spans="1:10" x14ac:dyDescent="0.25">
      <c r="A383" s="77" t="str">
        <f>IF('Inventory List'!A333="","",'Inventory List'!A333)</f>
        <v/>
      </c>
      <c r="B383" s="77" t="str">
        <f>IF('Inventory List'!B333="","",'Inventory List'!B333)</f>
        <v/>
      </c>
      <c r="C383" s="77" t="str">
        <f>IF('Inventory List'!C333="","",'Inventory List'!C333)</f>
        <v/>
      </c>
      <c r="D383" s="77" t="str">
        <f>IF('Inventory List'!D333="","",'Inventory List'!D333)</f>
        <v/>
      </c>
      <c r="E383" s="77" t="str">
        <f>IF('Inventory List'!E333="","",'Inventory List'!E333)</f>
        <v/>
      </c>
      <c r="F383" s="77" t="str">
        <f>IF('Inventory List'!F333="","",'Inventory List'!F333)</f>
        <v/>
      </c>
      <c r="G383" s="77" t="str">
        <f>IF('Inventory List'!G333="","",'Inventory List'!G333)</f>
        <v/>
      </c>
      <c r="H383" s="78" t="str">
        <f>IF('Inventory List'!J333="","",'Inventory List'!J333)</f>
        <v/>
      </c>
      <c r="I383" s="79" t="str">
        <f>IF('Inventory List'!K333="","",'Inventory List'!K333)</f>
        <v/>
      </c>
      <c r="J383" s="78" t="str">
        <f>IF('Inventory List'!M333="","",'Inventory List'!M333)</f>
        <v/>
      </c>
    </row>
    <row r="384" spans="1:10" x14ac:dyDescent="0.25">
      <c r="A384" s="77" t="str">
        <f>IF('Inventory List'!A334="","",'Inventory List'!A334)</f>
        <v/>
      </c>
      <c r="B384" s="77" t="str">
        <f>IF('Inventory List'!B334="","",'Inventory List'!B334)</f>
        <v/>
      </c>
      <c r="C384" s="77" t="str">
        <f>IF('Inventory List'!C334="","",'Inventory List'!C334)</f>
        <v/>
      </c>
      <c r="D384" s="77" t="str">
        <f>IF('Inventory List'!D334="","",'Inventory List'!D334)</f>
        <v/>
      </c>
      <c r="E384" s="77" t="str">
        <f>IF('Inventory List'!E334="","",'Inventory List'!E334)</f>
        <v/>
      </c>
      <c r="F384" s="77" t="str">
        <f>IF('Inventory List'!F334="","",'Inventory List'!F334)</f>
        <v/>
      </c>
      <c r="G384" s="77" t="str">
        <f>IF('Inventory List'!G334="","",'Inventory List'!G334)</f>
        <v/>
      </c>
      <c r="H384" s="78" t="str">
        <f>IF('Inventory List'!J334="","",'Inventory List'!J334)</f>
        <v/>
      </c>
      <c r="I384" s="79" t="str">
        <f>IF('Inventory List'!K334="","",'Inventory List'!K334)</f>
        <v/>
      </c>
      <c r="J384" s="78" t="str">
        <f>IF('Inventory List'!M334="","",'Inventory List'!M334)</f>
        <v/>
      </c>
    </row>
    <row r="385" spans="1:10" x14ac:dyDescent="0.25">
      <c r="A385" s="77" t="str">
        <f>IF('Inventory List'!A335="","",'Inventory List'!A335)</f>
        <v/>
      </c>
      <c r="B385" s="77" t="str">
        <f>IF('Inventory List'!B335="","",'Inventory List'!B335)</f>
        <v/>
      </c>
      <c r="C385" s="77" t="str">
        <f>IF('Inventory List'!C335="","",'Inventory List'!C335)</f>
        <v/>
      </c>
      <c r="D385" s="77" t="str">
        <f>IF('Inventory List'!D335="","",'Inventory List'!D335)</f>
        <v/>
      </c>
      <c r="E385" s="77" t="str">
        <f>IF('Inventory List'!E335="","",'Inventory List'!E335)</f>
        <v/>
      </c>
      <c r="F385" s="77" t="str">
        <f>IF('Inventory List'!F335="","",'Inventory List'!F335)</f>
        <v/>
      </c>
      <c r="G385" s="77" t="str">
        <f>IF('Inventory List'!G335="","",'Inventory List'!G335)</f>
        <v/>
      </c>
      <c r="H385" s="78" t="str">
        <f>IF('Inventory List'!J335="","",'Inventory List'!J335)</f>
        <v/>
      </c>
      <c r="I385" s="79" t="str">
        <f>IF('Inventory List'!K335="","",'Inventory List'!K335)</f>
        <v/>
      </c>
      <c r="J385" s="78" t="str">
        <f>IF('Inventory List'!M335="","",'Inventory List'!M335)</f>
        <v/>
      </c>
    </row>
    <row r="386" spans="1:10" x14ac:dyDescent="0.25">
      <c r="A386" s="77" t="str">
        <f>IF('Inventory List'!A336="","",'Inventory List'!A336)</f>
        <v/>
      </c>
      <c r="B386" s="77" t="str">
        <f>IF('Inventory List'!B336="","",'Inventory List'!B336)</f>
        <v/>
      </c>
      <c r="C386" s="77" t="str">
        <f>IF('Inventory List'!C336="","",'Inventory List'!C336)</f>
        <v/>
      </c>
      <c r="D386" s="77" t="str">
        <f>IF('Inventory List'!D336="","",'Inventory List'!D336)</f>
        <v/>
      </c>
      <c r="E386" s="77" t="str">
        <f>IF('Inventory List'!E336="","",'Inventory List'!E336)</f>
        <v/>
      </c>
      <c r="F386" s="77" t="str">
        <f>IF('Inventory List'!F336="","",'Inventory List'!F336)</f>
        <v/>
      </c>
      <c r="G386" s="77" t="str">
        <f>IF('Inventory List'!G336="","",'Inventory List'!G336)</f>
        <v/>
      </c>
      <c r="H386" s="78" t="str">
        <f>IF('Inventory List'!J336="","",'Inventory List'!J336)</f>
        <v/>
      </c>
      <c r="I386" s="79" t="str">
        <f>IF('Inventory List'!K336="","",'Inventory List'!K336)</f>
        <v/>
      </c>
      <c r="J386" s="78" t="str">
        <f>IF('Inventory List'!M336="","",'Inventory List'!M336)</f>
        <v/>
      </c>
    </row>
    <row r="387" spans="1:10" x14ac:dyDescent="0.25">
      <c r="A387" s="77" t="str">
        <f>IF('Inventory List'!A337="","",'Inventory List'!A337)</f>
        <v/>
      </c>
      <c r="B387" s="77" t="str">
        <f>IF('Inventory List'!B337="","",'Inventory List'!B337)</f>
        <v/>
      </c>
      <c r="C387" s="77" t="str">
        <f>IF('Inventory List'!C337="","",'Inventory List'!C337)</f>
        <v/>
      </c>
      <c r="D387" s="77" t="str">
        <f>IF('Inventory List'!D337="","",'Inventory List'!D337)</f>
        <v/>
      </c>
      <c r="E387" s="77" t="str">
        <f>IF('Inventory List'!E337="","",'Inventory List'!E337)</f>
        <v/>
      </c>
      <c r="F387" s="77" t="str">
        <f>IF('Inventory List'!F337="","",'Inventory List'!F337)</f>
        <v/>
      </c>
      <c r="G387" s="77" t="str">
        <f>IF('Inventory List'!G337="","",'Inventory List'!G337)</f>
        <v/>
      </c>
      <c r="H387" s="78" t="str">
        <f>IF('Inventory List'!J337="","",'Inventory List'!J337)</f>
        <v/>
      </c>
      <c r="I387" s="79" t="str">
        <f>IF('Inventory List'!K337="","",'Inventory List'!K337)</f>
        <v/>
      </c>
      <c r="J387" s="78" t="str">
        <f>IF('Inventory List'!M337="","",'Inventory List'!M337)</f>
        <v/>
      </c>
    </row>
    <row r="388" spans="1:10" x14ac:dyDescent="0.25">
      <c r="A388" s="77" t="str">
        <f>IF('Inventory List'!A338="","",'Inventory List'!A338)</f>
        <v/>
      </c>
      <c r="B388" s="77" t="str">
        <f>IF('Inventory List'!B338="","",'Inventory List'!B338)</f>
        <v/>
      </c>
      <c r="C388" s="77" t="str">
        <f>IF('Inventory List'!C338="","",'Inventory List'!C338)</f>
        <v/>
      </c>
      <c r="D388" s="77" t="str">
        <f>IF('Inventory List'!D338="","",'Inventory List'!D338)</f>
        <v/>
      </c>
      <c r="E388" s="77" t="str">
        <f>IF('Inventory List'!E338="","",'Inventory List'!E338)</f>
        <v/>
      </c>
      <c r="F388" s="77" t="str">
        <f>IF('Inventory List'!F338="","",'Inventory List'!F338)</f>
        <v/>
      </c>
      <c r="G388" s="77" t="str">
        <f>IF('Inventory List'!G338="","",'Inventory List'!G338)</f>
        <v/>
      </c>
      <c r="H388" s="78" t="str">
        <f>IF('Inventory List'!J338="","",'Inventory List'!J338)</f>
        <v/>
      </c>
      <c r="I388" s="79" t="str">
        <f>IF('Inventory List'!K338="","",'Inventory List'!K338)</f>
        <v/>
      </c>
      <c r="J388" s="78" t="str">
        <f>IF('Inventory List'!M338="","",'Inventory List'!M338)</f>
        <v/>
      </c>
    </row>
    <row r="389" spans="1:10" x14ac:dyDescent="0.25">
      <c r="A389" s="77" t="str">
        <f>IF('Inventory List'!A339="","",'Inventory List'!A339)</f>
        <v/>
      </c>
      <c r="B389" s="77" t="str">
        <f>IF('Inventory List'!B339="","",'Inventory List'!B339)</f>
        <v/>
      </c>
      <c r="C389" s="77" t="str">
        <f>IF('Inventory List'!C339="","",'Inventory List'!C339)</f>
        <v/>
      </c>
      <c r="D389" s="77" t="str">
        <f>IF('Inventory List'!D339="","",'Inventory List'!D339)</f>
        <v/>
      </c>
      <c r="E389" s="77" t="str">
        <f>IF('Inventory List'!E339="","",'Inventory List'!E339)</f>
        <v/>
      </c>
      <c r="F389" s="77" t="str">
        <f>IF('Inventory List'!F339="","",'Inventory List'!F339)</f>
        <v/>
      </c>
      <c r="G389" s="77" t="str">
        <f>IF('Inventory List'!G339="","",'Inventory List'!G339)</f>
        <v/>
      </c>
      <c r="H389" s="78" t="str">
        <f>IF('Inventory List'!J339="","",'Inventory List'!J339)</f>
        <v/>
      </c>
      <c r="I389" s="79" t="str">
        <f>IF('Inventory List'!K339="","",'Inventory List'!K339)</f>
        <v/>
      </c>
      <c r="J389" s="78" t="str">
        <f>IF('Inventory List'!M339="","",'Inventory List'!M339)</f>
        <v/>
      </c>
    </row>
    <row r="390" spans="1:10" x14ac:dyDescent="0.25">
      <c r="A390" s="77" t="str">
        <f>IF('Inventory List'!A340="","",'Inventory List'!A340)</f>
        <v/>
      </c>
      <c r="B390" s="77" t="str">
        <f>IF('Inventory List'!B340="","",'Inventory List'!B340)</f>
        <v/>
      </c>
      <c r="C390" s="77" t="str">
        <f>IF('Inventory List'!C340="","",'Inventory List'!C340)</f>
        <v/>
      </c>
      <c r="D390" s="77" t="str">
        <f>IF('Inventory List'!D340="","",'Inventory List'!D340)</f>
        <v/>
      </c>
      <c r="E390" s="77" t="str">
        <f>IF('Inventory List'!E340="","",'Inventory List'!E340)</f>
        <v/>
      </c>
      <c r="F390" s="77" t="str">
        <f>IF('Inventory List'!F340="","",'Inventory List'!F340)</f>
        <v/>
      </c>
      <c r="G390" s="77" t="str">
        <f>IF('Inventory List'!G340="","",'Inventory List'!G340)</f>
        <v/>
      </c>
      <c r="H390" s="78" t="str">
        <f>IF('Inventory List'!J340="","",'Inventory List'!J340)</f>
        <v/>
      </c>
      <c r="I390" s="79" t="str">
        <f>IF('Inventory List'!K340="","",'Inventory List'!K340)</f>
        <v/>
      </c>
      <c r="J390" s="78" t="str">
        <f>IF('Inventory List'!M340="","",'Inventory List'!M340)</f>
        <v/>
      </c>
    </row>
    <row r="391" spans="1:10" x14ac:dyDescent="0.25">
      <c r="A391" s="77" t="str">
        <f>IF('Inventory List'!A341="","",'Inventory List'!A341)</f>
        <v/>
      </c>
      <c r="B391" s="77" t="str">
        <f>IF('Inventory List'!B341="","",'Inventory List'!B341)</f>
        <v/>
      </c>
      <c r="C391" s="77" t="str">
        <f>IF('Inventory List'!C341="","",'Inventory List'!C341)</f>
        <v/>
      </c>
      <c r="D391" s="77" t="str">
        <f>IF('Inventory List'!D341="","",'Inventory List'!D341)</f>
        <v/>
      </c>
      <c r="E391" s="77" t="str">
        <f>IF('Inventory List'!E341="","",'Inventory List'!E341)</f>
        <v/>
      </c>
      <c r="F391" s="77" t="str">
        <f>IF('Inventory List'!F341="","",'Inventory List'!F341)</f>
        <v/>
      </c>
      <c r="G391" s="77" t="str">
        <f>IF('Inventory List'!G341="","",'Inventory List'!G341)</f>
        <v/>
      </c>
      <c r="H391" s="78" t="str">
        <f>IF('Inventory List'!J341="","",'Inventory List'!J341)</f>
        <v/>
      </c>
      <c r="I391" s="79" t="str">
        <f>IF('Inventory List'!K341="","",'Inventory List'!K341)</f>
        <v/>
      </c>
      <c r="J391" s="78" t="str">
        <f>IF('Inventory List'!M341="","",'Inventory List'!M341)</f>
        <v/>
      </c>
    </row>
    <row r="392" spans="1:10" x14ac:dyDescent="0.25">
      <c r="A392" s="77" t="str">
        <f>IF('Inventory List'!A342="","",'Inventory List'!A342)</f>
        <v/>
      </c>
      <c r="B392" s="77" t="str">
        <f>IF('Inventory List'!B342="","",'Inventory List'!B342)</f>
        <v/>
      </c>
      <c r="C392" s="77" t="str">
        <f>IF('Inventory List'!C342="","",'Inventory List'!C342)</f>
        <v/>
      </c>
      <c r="D392" s="77" t="str">
        <f>IF('Inventory List'!D342="","",'Inventory List'!D342)</f>
        <v/>
      </c>
      <c r="E392" s="77" t="str">
        <f>IF('Inventory List'!E342="","",'Inventory List'!E342)</f>
        <v/>
      </c>
      <c r="F392" s="77" t="str">
        <f>IF('Inventory List'!F342="","",'Inventory List'!F342)</f>
        <v/>
      </c>
      <c r="G392" s="77" t="str">
        <f>IF('Inventory List'!G342="","",'Inventory List'!G342)</f>
        <v/>
      </c>
      <c r="H392" s="78" t="str">
        <f>IF('Inventory List'!J342="","",'Inventory List'!J342)</f>
        <v/>
      </c>
      <c r="I392" s="79" t="str">
        <f>IF('Inventory List'!K342="","",'Inventory List'!K342)</f>
        <v/>
      </c>
      <c r="J392" s="78" t="str">
        <f>IF('Inventory List'!M342="","",'Inventory List'!M342)</f>
        <v/>
      </c>
    </row>
    <row r="393" spans="1:10" x14ac:dyDescent="0.25">
      <c r="A393" s="77" t="str">
        <f>IF('Inventory List'!A343="","",'Inventory List'!A343)</f>
        <v/>
      </c>
      <c r="B393" s="77" t="str">
        <f>IF('Inventory List'!B343="","",'Inventory List'!B343)</f>
        <v/>
      </c>
      <c r="C393" s="77" t="str">
        <f>IF('Inventory List'!C343="","",'Inventory List'!C343)</f>
        <v/>
      </c>
      <c r="D393" s="77" t="str">
        <f>IF('Inventory List'!D343="","",'Inventory List'!D343)</f>
        <v/>
      </c>
      <c r="E393" s="77" t="str">
        <f>IF('Inventory List'!E343="","",'Inventory List'!E343)</f>
        <v/>
      </c>
      <c r="F393" s="77" t="str">
        <f>IF('Inventory List'!F343="","",'Inventory List'!F343)</f>
        <v/>
      </c>
      <c r="G393" s="77" t="str">
        <f>IF('Inventory List'!G343="","",'Inventory List'!G343)</f>
        <v/>
      </c>
      <c r="H393" s="78" t="str">
        <f>IF('Inventory List'!J343="","",'Inventory List'!J343)</f>
        <v/>
      </c>
      <c r="I393" s="79" t="str">
        <f>IF('Inventory List'!K343="","",'Inventory List'!K343)</f>
        <v/>
      </c>
      <c r="J393" s="78" t="str">
        <f>IF('Inventory List'!M343="","",'Inventory List'!M343)</f>
        <v/>
      </c>
    </row>
    <row r="394" spans="1:10" x14ac:dyDescent="0.25">
      <c r="A394" s="77" t="str">
        <f>IF('Inventory List'!A344="","",'Inventory List'!A344)</f>
        <v/>
      </c>
      <c r="B394" s="77" t="str">
        <f>IF('Inventory List'!B344="","",'Inventory List'!B344)</f>
        <v/>
      </c>
      <c r="C394" s="77" t="str">
        <f>IF('Inventory List'!C344="","",'Inventory List'!C344)</f>
        <v/>
      </c>
      <c r="D394" s="77" t="str">
        <f>IF('Inventory List'!D344="","",'Inventory List'!D344)</f>
        <v/>
      </c>
      <c r="E394" s="77" t="str">
        <f>IF('Inventory List'!E344="","",'Inventory List'!E344)</f>
        <v/>
      </c>
      <c r="F394" s="77" t="str">
        <f>IF('Inventory List'!F344="","",'Inventory List'!F344)</f>
        <v/>
      </c>
      <c r="G394" s="77" t="str">
        <f>IF('Inventory List'!G344="","",'Inventory List'!G344)</f>
        <v/>
      </c>
      <c r="H394" s="78" t="str">
        <f>IF('Inventory List'!J344="","",'Inventory List'!J344)</f>
        <v/>
      </c>
      <c r="I394" s="79" t="str">
        <f>IF('Inventory List'!K344="","",'Inventory List'!K344)</f>
        <v/>
      </c>
      <c r="J394" s="78" t="str">
        <f>IF('Inventory List'!M344="","",'Inventory List'!M344)</f>
        <v/>
      </c>
    </row>
    <row r="395" spans="1:10" x14ac:dyDescent="0.25">
      <c r="A395" s="77" t="str">
        <f>IF('Inventory List'!A345="","",'Inventory List'!A345)</f>
        <v/>
      </c>
      <c r="B395" s="77" t="str">
        <f>IF('Inventory List'!B345="","",'Inventory List'!B345)</f>
        <v/>
      </c>
      <c r="C395" s="77" t="str">
        <f>IF('Inventory List'!C345="","",'Inventory List'!C345)</f>
        <v/>
      </c>
      <c r="D395" s="77" t="str">
        <f>IF('Inventory List'!D345="","",'Inventory List'!D345)</f>
        <v/>
      </c>
      <c r="E395" s="77" t="str">
        <f>IF('Inventory List'!E345="","",'Inventory List'!E345)</f>
        <v/>
      </c>
      <c r="F395" s="77" t="str">
        <f>IF('Inventory List'!F345="","",'Inventory List'!F345)</f>
        <v/>
      </c>
      <c r="G395" s="77" t="str">
        <f>IF('Inventory List'!G345="","",'Inventory List'!G345)</f>
        <v/>
      </c>
      <c r="H395" s="78" t="str">
        <f>IF('Inventory List'!J345="","",'Inventory List'!J345)</f>
        <v/>
      </c>
      <c r="I395" s="79" t="str">
        <f>IF('Inventory List'!K345="","",'Inventory List'!K345)</f>
        <v/>
      </c>
      <c r="J395" s="78" t="str">
        <f>IF('Inventory List'!M345="","",'Inventory List'!M345)</f>
        <v/>
      </c>
    </row>
    <row r="396" spans="1:10" x14ac:dyDescent="0.25">
      <c r="A396" s="77" t="str">
        <f>IF('Inventory List'!A346="","",'Inventory List'!A346)</f>
        <v/>
      </c>
      <c r="B396" s="77" t="str">
        <f>IF('Inventory List'!B346="","",'Inventory List'!B346)</f>
        <v/>
      </c>
      <c r="C396" s="77" t="str">
        <f>IF('Inventory List'!C346="","",'Inventory List'!C346)</f>
        <v/>
      </c>
      <c r="D396" s="77" t="str">
        <f>IF('Inventory List'!D346="","",'Inventory List'!D346)</f>
        <v/>
      </c>
      <c r="E396" s="77" t="str">
        <f>IF('Inventory List'!E346="","",'Inventory List'!E346)</f>
        <v/>
      </c>
      <c r="F396" s="77" t="str">
        <f>IF('Inventory List'!F346="","",'Inventory List'!F346)</f>
        <v/>
      </c>
      <c r="G396" s="77" t="str">
        <f>IF('Inventory List'!G346="","",'Inventory List'!G346)</f>
        <v/>
      </c>
      <c r="H396" s="78" t="str">
        <f>IF('Inventory List'!J346="","",'Inventory List'!J346)</f>
        <v/>
      </c>
      <c r="I396" s="79" t="str">
        <f>IF('Inventory List'!K346="","",'Inventory List'!K346)</f>
        <v/>
      </c>
      <c r="J396" s="78" t="str">
        <f>IF('Inventory List'!M346="","",'Inventory List'!M346)</f>
        <v/>
      </c>
    </row>
    <row r="397" spans="1:10" x14ac:dyDescent="0.25">
      <c r="A397" s="77" t="str">
        <f>IF('Inventory List'!A347="","",'Inventory List'!A347)</f>
        <v/>
      </c>
      <c r="B397" s="77" t="str">
        <f>IF('Inventory List'!B347="","",'Inventory List'!B347)</f>
        <v/>
      </c>
      <c r="C397" s="77" t="str">
        <f>IF('Inventory List'!C347="","",'Inventory List'!C347)</f>
        <v/>
      </c>
      <c r="D397" s="77" t="str">
        <f>IF('Inventory List'!D347="","",'Inventory List'!D347)</f>
        <v/>
      </c>
      <c r="E397" s="77" t="str">
        <f>IF('Inventory List'!E347="","",'Inventory List'!E347)</f>
        <v/>
      </c>
      <c r="F397" s="77" t="str">
        <f>IF('Inventory List'!F347="","",'Inventory List'!F347)</f>
        <v/>
      </c>
      <c r="G397" s="77" t="str">
        <f>IF('Inventory List'!G347="","",'Inventory List'!G347)</f>
        <v/>
      </c>
      <c r="H397" s="78" t="str">
        <f>IF('Inventory List'!J347="","",'Inventory List'!J347)</f>
        <v/>
      </c>
      <c r="I397" s="79" t="str">
        <f>IF('Inventory List'!K347="","",'Inventory List'!K347)</f>
        <v/>
      </c>
      <c r="J397" s="78" t="str">
        <f>IF('Inventory List'!M347="","",'Inventory List'!M347)</f>
        <v/>
      </c>
    </row>
    <row r="398" spans="1:10" x14ac:dyDescent="0.25">
      <c r="A398" s="77" t="str">
        <f>IF('Inventory List'!A348="","",'Inventory List'!A348)</f>
        <v/>
      </c>
      <c r="B398" s="77" t="str">
        <f>IF('Inventory List'!B348="","",'Inventory List'!B348)</f>
        <v/>
      </c>
      <c r="C398" s="77" t="str">
        <f>IF('Inventory List'!C348="","",'Inventory List'!C348)</f>
        <v/>
      </c>
      <c r="D398" s="77" t="str">
        <f>IF('Inventory List'!D348="","",'Inventory List'!D348)</f>
        <v/>
      </c>
      <c r="E398" s="77" t="str">
        <f>IF('Inventory List'!E348="","",'Inventory List'!E348)</f>
        <v/>
      </c>
      <c r="F398" s="77" t="str">
        <f>IF('Inventory List'!F348="","",'Inventory List'!F348)</f>
        <v/>
      </c>
      <c r="G398" s="77" t="str">
        <f>IF('Inventory List'!G348="","",'Inventory List'!G348)</f>
        <v/>
      </c>
      <c r="H398" s="78" t="str">
        <f>IF('Inventory List'!J348="","",'Inventory List'!J348)</f>
        <v/>
      </c>
      <c r="I398" s="79" t="str">
        <f>IF('Inventory List'!K348="","",'Inventory List'!K348)</f>
        <v/>
      </c>
      <c r="J398" s="78" t="str">
        <f>IF('Inventory List'!M348="","",'Inventory List'!M348)</f>
        <v/>
      </c>
    </row>
    <row r="399" spans="1:10" x14ac:dyDescent="0.25">
      <c r="A399" s="77" t="str">
        <f>IF('Inventory List'!A349="","",'Inventory List'!A349)</f>
        <v/>
      </c>
      <c r="B399" s="77" t="str">
        <f>IF('Inventory List'!B349="","",'Inventory List'!B349)</f>
        <v/>
      </c>
      <c r="C399" s="77" t="str">
        <f>IF('Inventory List'!C349="","",'Inventory List'!C349)</f>
        <v/>
      </c>
      <c r="D399" s="77" t="str">
        <f>IF('Inventory List'!D349="","",'Inventory List'!D349)</f>
        <v/>
      </c>
      <c r="E399" s="77" t="str">
        <f>IF('Inventory List'!E349="","",'Inventory List'!E349)</f>
        <v/>
      </c>
      <c r="F399" s="77" t="str">
        <f>IF('Inventory List'!F349="","",'Inventory List'!F349)</f>
        <v/>
      </c>
      <c r="G399" s="77" t="str">
        <f>IF('Inventory List'!G349="","",'Inventory List'!G349)</f>
        <v/>
      </c>
      <c r="H399" s="78" t="str">
        <f>IF('Inventory List'!J349="","",'Inventory List'!J349)</f>
        <v/>
      </c>
      <c r="I399" s="79" t="str">
        <f>IF('Inventory List'!K349="","",'Inventory List'!K349)</f>
        <v/>
      </c>
      <c r="J399" s="78" t="str">
        <f>IF('Inventory List'!M349="","",'Inventory List'!M349)</f>
        <v/>
      </c>
    </row>
    <row r="400" spans="1:10" x14ac:dyDescent="0.25">
      <c r="A400" s="77" t="str">
        <f>IF('Inventory List'!A350="","",'Inventory List'!A350)</f>
        <v/>
      </c>
      <c r="B400" s="77" t="str">
        <f>IF('Inventory List'!B350="","",'Inventory List'!B350)</f>
        <v/>
      </c>
      <c r="C400" s="77" t="str">
        <f>IF('Inventory List'!C350="","",'Inventory List'!C350)</f>
        <v/>
      </c>
      <c r="D400" s="77" t="str">
        <f>IF('Inventory List'!D350="","",'Inventory List'!D350)</f>
        <v/>
      </c>
      <c r="E400" s="77" t="str">
        <f>IF('Inventory List'!E350="","",'Inventory List'!E350)</f>
        <v/>
      </c>
      <c r="F400" s="77" t="str">
        <f>IF('Inventory List'!F350="","",'Inventory List'!F350)</f>
        <v/>
      </c>
      <c r="G400" s="77" t="str">
        <f>IF('Inventory List'!G350="","",'Inventory List'!G350)</f>
        <v/>
      </c>
      <c r="H400" s="78" t="str">
        <f>IF('Inventory List'!J350="","",'Inventory List'!J350)</f>
        <v/>
      </c>
      <c r="I400" s="79" t="str">
        <f>IF('Inventory List'!K350="","",'Inventory List'!K350)</f>
        <v/>
      </c>
      <c r="J400" s="78" t="str">
        <f>IF('Inventory List'!M350="","",'Inventory List'!M350)</f>
        <v/>
      </c>
    </row>
    <row r="401" spans="1:10" x14ac:dyDescent="0.25">
      <c r="A401" s="77" t="str">
        <f>IF('Inventory List'!A351="","",'Inventory List'!A351)</f>
        <v/>
      </c>
      <c r="B401" s="77" t="str">
        <f>IF('Inventory List'!B351="","",'Inventory List'!B351)</f>
        <v/>
      </c>
      <c r="C401" s="77" t="str">
        <f>IF('Inventory List'!C351="","",'Inventory List'!C351)</f>
        <v/>
      </c>
      <c r="D401" s="77" t="str">
        <f>IF('Inventory List'!D351="","",'Inventory List'!D351)</f>
        <v/>
      </c>
      <c r="E401" s="77" t="str">
        <f>IF('Inventory List'!E351="","",'Inventory List'!E351)</f>
        <v/>
      </c>
      <c r="F401" s="77" t="str">
        <f>IF('Inventory List'!F351="","",'Inventory List'!F351)</f>
        <v/>
      </c>
      <c r="G401" s="77" t="str">
        <f>IF('Inventory List'!G351="","",'Inventory List'!G351)</f>
        <v/>
      </c>
      <c r="H401" s="78" t="str">
        <f>IF('Inventory List'!J351="","",'Inventory List'!J351)</f>
        <v/>
      </c>
      <c r="I401" s="79" t="str">
        <f>IF('Inventory List'!K351="","",'Inventory List'!K351)</f>
        <v/>
      </c>
      <c r="J401" s="78" t="str">
        <f>IF('Inventory List'!M351="","",'Inventory List'!M351)</f>
        <v/>
      </c>
    </row>
    <row r="402" spans="1:10" x14ac:dyDescent="0.25">
      <c r="A402" s="77" t="str">
        <f>IF('Inventory List'!A352="","",'Inventory List'!A352)</f>
        <v/>
      </c>
      <c r="B402" s="77" t="str">
        <f>IF('Inventory List'!B352="","",'Inventory List'!B352)</f>
        <v/>
      </c>
      <c r="C402" s="77" t="str">
        <f>IF('Inventory List'!C352="","",'Inventory List'!C352)</f>
        <v/>
      </c>
      <c r="D402" s="77" t="str">
        <f>IF('Inventory List'!D352="","",'Inventory List'!D352)</f>
        <v/>
      </c>
      <c r="E402" s="77" t="str">
        <f>IF('Inventory List'!E352="","",'Inventory List'!E352)</f>
        <v/>
      </c>
      <c r="F402" s="77" t="str">
        <f>IF('Inventory List'!F352="","",'Inventory List'!F352)</f>
        <v/>
      </c>
      <c r="G402" s="77" t="str">
        <f>IF('Inventory List'!G352="","",'Inventory List'!G352)</f>
        <v/>
      </c>
      <c r="H402" s="78" t="str">
        <f>IF('Inventory List'!J352="","",'Inventory List'!J352)</f>
        <v/>
      </c>
      <c r="I402" s="79" t="str">
        <f>IF('Inventory List'!K352="","",'Inventory List'!K352)</f>
        <v/>
      </c>
      <c r="J402" s="78" t="str">
        <f>IF('Inventory List'!M352="","",'Inventory List'!M352)</f>
        <v/>
      </c>
    </row>
    <row r="403" spans="1:10" x14ac:dyDescent="0.25">
      <c r="A403" s="77" t="str">
        <f>IF('Inventory List'!A353="","",'Inventory List'!A353)</f>
        <v/>
      </c>
      <c r="B403" s="77" t="str">
        <f>IF('Inventory List'!B353="","",'Inventory List'!B353)</f>
        <v/>
      </c>
      <c r="C403" s="77" t="str">
        <f>IF('Inventory List'!C353="","",'Inventory List'!C353)</f>
        <v/>
      </c>
      <c r="D403" s="77" t="str">
        <f>IF('Inventory List'!D353="","",'Inventory List'!D353)</f>
        <v/>
      </c>
      <c r="E403" s="77" t="str">
        <f>IF('Inventory List'!E353="","",'Inventory List'!E353)</f>
        <v/>
      </c>
      <c r="F403" s="77" t="str">
        <f>IF('Inventory List'!F353="","",'Inventory List'!F353)</f>
        <v/>
      </c>
      <c r="G403" s="77" t="str">
        <f>IF('Inventory List'!G353="","",'Inventory List'!G353)</f>
        <v/>
      </c>
      <c r="H403" s="78" t="str">
        <f>IF('Inventory List'!J353="","",'Inventory List'!J353)</f>
        <v/>
      </c>
      <c r="I403" s="79" t="str">
        <f>IF('Inventory List'!K353="","",'Inventory List'!K353)</f>
        <v/>
      </c>
      <c r="J403" s="78" t="str">
        <f>IF('Inventory List'!M353="","",'Inventory List'!M353)</f>
        <v/>
      </c>
    </row>
    <row r="404" spans="1:10" x14ac:dyDescent="0.25">
      <c r="A404" s="77" t="str">
        <f>IF('Inventory List'!A354="","",'Inventory List'!A354)</f>
        <v/>
      </c>
      <c r="B404" s="77" t="str">
        <f>IF('Inventory List'!B354="","",'Inventory List'!B354)</f>
        <v/>
      </c>
      <c r="C404" s="77" t="str">
        <f>IF('Inventory List'!C354="","",'Inventory List'!C354)</f>
        <v/>
      </c>
      <c r="D404" s="77" t="str">
        <f>IF('Inventory List'!D354="","",'Inventory List'!D354)</f>
        <v/>
      </c>
      <c r="E404" s="77" t="str">
        <f>IF('Inventory List'!E354="","",'Inventory List'!E354)</f>
        <v/>
      </c>
      <c r="F404" s="77" t="str">
        <f>IF('Inventory List'!F354="","",'Inventory List'!F354)</f>
        <v/>
      </c>
      <c r="G404" s="77" t="str">
        <f>IF('Inventory List'!G354="","",'Inventory List'!G354)</f>
        <v/>
      </c>
      <c r="H404" s="78" t="str">
        <f>IF('Inventory List'!J354="","",'Inventory List'!J354)</f>
        <v/>
      </c>
      <c r="I404" s="79" t="str">
        <f>IF('Inventory List'!K354="","",'Inventory List'!K354)</f>
        <v/>
      </c>
      <c r="J404" s="78" t="str">
        <f>IF('Inventory List'!M354="","",'Inventory List'!M354)</f>
        <v/>
      </c>
    </row>
    <row r="405" spans="1:10" x14ac:dyDescent="0.25">
      <c r="A405" s="77" t="str">
        <f>IF('Inventory List'!A355="","",'Inventory List'!A355)</f>
        <v/>
      </c>
      <c r="B405" s="77" t="str">
        <f>IF('Inventory List'!B355="","",'Inventory List'!B355)</f>
        <v/>
      </c>
      <c r="C405" s="77" t="str">
        <f>IF('Inventory List'!C355="","",'Inventory List'!C355)</f>
        <v/>
      </c>
      <c r="D405" s="77" t="str">
        <f>IF('Inventory List'!D355="","",'Inventory List'!D355)</f>
        <v/>
      </c>
      <c r="E405" s="77" t="str">
        <f>IF('Inventory List'!E355="","",'Inventory List'!E355)</f>
        <v/>
      </c>
      <c r="F405" s="77" t="str">
        <f>IF('Inventory List'!F355="","",'Inventory List'!F355)</f>
        <v/>
      </c>
      <c r="G405" s="77" t="str">
        <f>IF('Inventory List'!G355="","",'Inventory List'!G355)</f>
        <v/>
      </c>
      <c r="H405" s="78" t="str">
        <f>IF('Inventory List'!J355="","",'Inventory List'!J355)</f>
        <v/>
      </c>
      <c r="I405" s="79" t="str">
        <f>IF('Inventory List'!K355="","",'Inventory List'!K355)</f>
        <v/>
      </c>
      <c r="J405" s="78" t="str">
        <f>IF('Inventory List'!M355="","",'Inventory List'!M355)</f>
        <v/>
      </c>
    </row>
    <row r="406" spans="1:10" x14ac:dyDescent="0.25">
      <c r="A406" s="77" t="str">
        <f>IF('Inventory List'!A356="","",'Inventory List'!A356)</f>
        <v/>
      </c>
      <c r="B406" s="77" t="str">
        <f>IF('Inventory List'!B356="","",'Inventory List'!B356)</f>
        <v/>
      </c>
      <c r="C406" s="77" t="str">
        <f>IF('Inventory List'!C356="","",'Inventory List'!C356)</f>
        <v/>
      </c>
      <c r="D406" s="77" t="str">
        <f>IF('Inventory List'!D356="","",'Inventory List'!D356)</f>
        <v/>
      </c>
      <c r="E406" s="77" t="str">
        <f>IF('Inventory List'!E356="","",'Inventory List'!E356)</f>
        <v/>
      </c>
      <c r="F406" s="77" t="str">
        <f>IF('Inventory List'!F356="","",'Inventory List'!F356)</f>
        <v/>
      </c>
      <c r="G406" s="77" t="str">
        <f>IF('Inventory List'!G356="","",'Inventory List'!G356)</f>
        <v/>
      </c>
      <c r="H406" s="78" t="str">
        <f>IF('Inventory List'!J356="","",'Inventory List'!J356)</f>
        <v/>
      </c>
      <c r="I406" s="79" t="str">
        <f>IF('Inventory List'!K356="","",'Inventory List'!K356)</f>
        <v/>
      </c>
      <c r="J406" s="78" t="str">
        <f>IF('Inventory List'!M356="","",'Inventory List'!M356)</f>
        <v/>
      </c>
    </row>
    <row r="407" spans="1:10" x14ac:dyDescent="0.25">
      <c r="A407" s="77" t="str">
        <f>IF('Inventory List'!A357="","",'Inventory List'!A357)</f>
        <v/>
      </c>
      <c r="B407" s="77" t="str">
        <f>IF('Inventory List'!B357="","",'Inventory List'!B357)</f>
        <v/>
      </c>
      <c r="C407" s="77" t="str">
        <f>IF('Inventory List'!C357="","",'Inventory List'!C357)</f>
        <v/>
      </c>
      <c r="D407" s="77" t="str">
        <f>IF('Inventory List'!D357="","",'Inventory List'!D357)</f>
        <v/>
      </c>
      <c r="E407" s="77" t="str">
        <f>IF('Inventory List'!E357="","",'Inventory List'!E357)</f>
        <v/>
      </c>
      <c r="F407" s="77" t="str">
        <f>IF('Inventory List'!F357="","",'Inventory List'!F357)</f>
        <v/>
      </c>
      <c r="G407" s="77" t="str">
        <f>IF('Inventory List'!G357="","",'Inventory List'!G357)</f>
        <v/>
      </c>
      <c r="H407" s="78" t="str">
        <f>IF('Inventory List'!J357="","",'Inventory List'!J357)</f>
        <v/>
      </c>
      <c r="I407" s="79" t="str">
        <f>IF('Inventory List'!K357="","",'Inventory List'!K357)</f>
        <v/>
      </c>
      <c r="J407" s="78" t="str">
        <f>IF('Inventory List'!M357="","",'Inventory List'!M357)</f>
        <v/>
      </c>
    </row>
    <row r="408" spans="1:10" x14ac:dyDescent="0.25">
      <c r="A408" s="77" t="str">
        <f>IF('Inventory List'!A358="","",'Inventory List'!A358)</f>
        <v/>
      </c>
      <c r="B408" s="77" t="str">
        <f>IF('Inventory List'!B358="","",'Inventory List'!B358)</f>
        <v/>
      </c>
      <c r="C408" s="77" t="str">
        <f>IF('Inventory List'!C358="","",'Inventory List'!C358)</f>
        <v/>
      </c>
      <c r="D408" s="77" t="str">
        <f>IF('Inventory List'!D358="","",'Inventory List'!D358)</f>
        <v/>
      </c>
      <c r="E408" s="77" t="str">
        <f>IF('Inventory List'!E358="","",'Inventory List'!E358)</f>
        <v/>
      </c>
      <c r="F408" s="77" t="str">
        <f>IF('Inventory List'!F358="","",'Inventory List'!F358)</f>
        <v/>
      </c>
      <c r="G408" s="77" t="str">
        <f>IF('Inventory List'!G358="","",'Inventory List'!G358)</f>
        <v/>
      </c>
      <c r="H408" s="78" t="str">
        <f>IF('Inventory List'!J358="","",'Inventory List'!J358)</f>
        <v/>
      </c>
      <c r="I408" s="79" t="str">
        <f>IF('Inventory List'!K358="","",'Inventory List'!K358)</f>
        <v/>
      </c>
      <c r="J408" s="78" t="str">
        <f>IF('Inventory List'!M358="","",'Inventory List'!M358)</f>
        <v/>
      </c>
    </row>
    <row r="409" spans="1:10" x14ac:dyDescent="0.25">
      <c r="A409" s="77" t="str">
        <f>IF('Inventory List'!A359="","",'Inventory List'!A359)</f>
        <v/>
      </c>
      <c r="B409" s="77" t="str">
        <f>IF('Inventory List'!B359="","",'Inventory List'!B359)</f>
        <v/>
      </c>
      <c r="C409" s="77" t="str">
        <f>IF('Inventory List'!C359="","",'Inventory List'!C359)</f>
        <v/>
      </c>
      <c r="D409" s="77" t="str">
        <f>IF('Inventory List'!D359="","",'Inventory List'!D359)</f>
        <v/>
      </c>
      <c r="E409" s="77" t="str">
        <f>IF('Inventory List'!E359="","",'Inventory List'!E359)</f>
        <v/>
      </c>
      <c r="F409" s="77" t="str">
        <f>IF('Inventory List'!F359="","",'Inventory List'!F359)</f>
        <v/>
      </c>
      <c r="G409" s="77" t="str">
        <f>IF('Inventory List'!G359="","",'Inventory List'!G359)</f>
        <v/>
      </c>
      <c r="H409" s="78" t="str">
        <f>IF('Inventory List'!J359="","",'Inventory List'!J359)</f>
        <v/>
      </c>
      <c r="I409" s="79" t="str">
        <f>IF('Inventory List'!K359="","",'Inventory List'!K359)</f>
        <v/>
      </c>
      <c r="J409" s="78" t="str">
        <f>IF('Inventory List'!M359="","",'Inventory List'!M359)</f>
        <v/>
      </c>
    </row>
    <row r="410" spans="1:10" x14ac:dyDescent="0.25">
      <c r="A410" s="77" t="str">
        <f>IF('Inventory List'!A360="","",'Inventory List'!A360)</f>
        <v/>
      </c>
      <c r="B410" s="77" t="str">
        <f>IF('Inventory List'!B360="","",'Inventory List'!B360)</f>
        <v/>
      </c>
      <c r="C410" s="77" t="str">
        <f>IF('Inventory List'!C360="","",'Inventory List'!C360)</f>
        <v/>
      </c>
      <c r="D410" s="77" t="str">
        <f>IF('Inventory List'!D360="","",'Inventory List'!D360)</f>
        <v/>
      </c>
      <c r="E410" s="77" t="str">
        <f>IF('Inventory List'!E360="","",'Inventory List'!E360)</f>
        <v/>
      </c>
      <c r="F410" s="77" t="str">
        <f>IF('Inventory List'!F360="","",'Inventory List'!F360)</f>
        <v/>
      </c>
      <c r="G410" s="77" t="str">
        <f>IF('Inventory List'!G360="","",'Inventory List'!G360)</f>
        <v/>
      </c>
      <c r="H410" s="78" t="str">
        <f>IF('Inventory List'!J360="","",'Inventory List'!J360)</f>
        <v/>
      </c>
      <c r="I410" s="79" t="str">
        <f>IF('Inventory List'!K360="","",'Inventory List'!K360)</f>
        <v/>
      </c>
      <c r="J410" s="78" t="str">
        <f>IF('Inventory List'!M360="","",'Inventory List'!M360)</f>
        <v/>
      </c>
    </row>
    <row r="411" spans="1:10" x14ac:dyDescent="0.25">
      <c r="A411" s="77" t="str">
        <f>IF('Inventory List'!A361="","",'Inventory List'!A361)</f>
        <v/>
      </c>
      <c r="B411" s="77" t="str">
        <f>IF('Inventory List'!B361="","",'Inventory List'!B361)</f>
        <v/>
      </c>
      <c r="C411" s="77" t="str">
        <f>IF('Inventory List'!C361="","",'Inventory List'!C361)</f>
        <v/>
      </c>
      <c r="D411" s="77" t="str">
        <f>IF('Inventory List'!D361="","",'Inventory List'!D361)</f>
        <v/>
      </c>
      <c r="E411" s="77" t="str">
        <f>IF('Inventory List'!E361="","",'Inventory List'!E361)</f>
        <v/>
      </c>
      <c r="F411" s="77" t="str">
        <f>IF('Inventory List'!F361="","",'Inventory List'!F361)</f>
        <v/>
      </c>
      <c r="G411" s="77" t="str">
        <f>IF('Inventory List'!G361="","",'Inventory List'!G361)</f>
        <v/>
      </c>
      <c r="H411" s="78" t="str">
        <f>IF('Inventory List'!J361="","",'Inventory List'!J361)</f>
        <v/>
      </c>
      <c r="I411" s="79" t="str">
        <f>IF('Inventory List'!K361="","",'Inventory List'!K361)</f>
        <v/>
      </c>
      <c r="J411" s="78" t="str">
        <f>IF('Inventory List'!M361="","",'Inventory List'!M361)</f>
        <v/>
      </c>
    </row>
    <row r="412" spans="1:10" x14ac:dyDescent="0.25">
      <c r="A412" s="77" t="str">
        <f>IF('Inventory List'!A362="","",'Inventory List'!A362)</f>
        <v/>
      </c>
      <c r="B412" s="77" t="str">
        <f>IF('Inventory List'!B362="","",'Inventory List'!B362)</f>
        <v/>
      </c>
      <c r="C412" s="77" t="str">
        <f>IF('Inventory List'!C362="","",'Inventory List'!C362)</f>
        <v/>
      </c>
      <c r="D412" s="77" t="str">
        <f>IF('Inventory List'!D362="","",'Inventory List'!D362)</f>
        <v/>
      </c>
      <c r="E412" s="77" t="str">
        <f>IF('Inventory List'!E362="","",'Inventory List'!E362)</f>
        <v/>
      </c>
      <c r="F412" s="77" t="str">
        <f>IF('Inventory List'!F362="","",'Inventory List'!F362)</f>
        <v/>
      </c>
      <c r="G412" s="77" t="str">
        <f>IF('Inventory List'!G362="","",'Inventory List'!G362)</f>
        <v/>
      </c>
      <c r="H412" s="78" t="str">
        <f>IF('Inventory List'!J362="","",'Inventory List'!J362)</f>
        <v/>
      </c>
      <c r="I412" s="79" t="str">
        <f>IF('Inventory List'!K362="","",'Inventory List'!K362)</f>
        <v/>
      </c>
      <c r="J412" s="78" t="str">
        <f>IF('Inventory List'!M362="","",'Inventory List'!M362)</f>
        <v/>
      </c>
    </row>
    <row r="413" spans="1:10" x14ac:dyDescent="0.25">
      <c r="A413" s="77" t="str">
        <f>IF('Inventory List'!A363="","",'Inventory List'!A363)</f>
        <v/>
      </c>
      <c r="B413" s="77" t="str">
        <f>IF('Inventory List'!B363="","",'Inventory List'!B363)</f>
        <v/>
      </c>
      <c r="C413" s="77" t="str">
        <f>IF('Inventory List'!C363="","",'Inventory List'!C363)</f>
        <v/>
      </c>
      <c r="D413" s="77" t="str">
        <f>IF('Inventory List'!D363="","",'Inventory List'!D363)</f>
        <v/>
      </c>
      <c r="E413" s="77" t="str">
        <f>IF('Inventory List'!E363="","",'Inventory List'!E363)</f>
        <v/>
      </c>
      <c r="F413" s="77" t="str">
        <f>IF('Inventory List'!F363="","",'Inventory List'!F363)</f>
        <v/>
      </c>
      <c r="G413" s="77" t="str">
        <f>IF('Inventory List'!G363="","",'Inventory List'!G363)</f>
        <v/>
      </c>
      <c r="H413" s="78" t="str">
        <f>IF('Inventory List'!J363="","",'Inventory List'!J363)</f>
        <v/>
      </c>
      <c r="I413" s="79" t="str">
        <f>IF('Inventory List'!K363="","",'Inventory List'!K363)</f>
        <v/>
      </c>
      <c r="J413" s="78" t="str">
        <f>IF('Inventory List'!M363="","",'Inventory List'!M363)</f>
        <v/>
      </c>
    </row>
    <row r="414" spans="1:10" x14ac:dyDescent="0.25">
      <c r="A414" s="77" t="str">
        <f>IF('Inventory List'!A364="","",'Inventory List'!A364)</f>
        <v/>
      </c>
      <c r="B414" s="77" t="str">
        <f>IF('Inventory List'!B364="","",'Inventory List'!B364)</f>
        <v/>
      </c>
      <c r="C414" s="77" t="str">
        <f>IF('Inventory List'!C364="","",'Inventory List'!C364)</f>
        <v/>
      </c>
      <c r="D414" s="77" t="str">
        <f>IF('Inventory List'!D364="","",'Inventory List'!D364)</f>
        <v/>
      </c>
      <c r="E414" s="77" t="str">
        <f>IF('Inventory List'!E364="","",'Inventory List'!E364)</f>
        <v/>
      </c>
      <c r="F414" s="77" t="str">
        <f>IF('Inventory List'!F364="","",'Inventory List'!F364)</f>
        <v/>
      </c>
      <c r="G414" s="77" t="str">
        <f>IF('Inventory List'!G364="","",'Inventory List'!G364)</f>
        <v/>
      </c>
      <c r="H414" s="78" t="str">
        <f>IF('Inventory List'!J364="","",'Inventory List'!J364)</f>
        <v/>
      </c>
      <c r="I414" s="79" t="str">
        <f>IF('Inventory List'!K364="","",'Inventory List'!K364)</f>
        <v/>
      </c>
      <c r="J414" s="78" t="str">
        <f>IF('Inventory List'!M364="","",'Inventory List'!M364)</f>
        <v/>
      </c>
    </row>
    <row r="415" spans="1:10" x14ac:dyDescent="0.25">
      <c r="A415" s="77" t="str">
        <f>IF('Inventory List'!A365="","",'Inventory List'!A365)</f>
        <v/>
      </c>
      <c r="B415" s="77" t="str">
        <f>IF('Inventory List'!B365="","",'Inventory List'!B365)</f>
        <v/>
      </c>
      <c r="C415" s="77" t="str">
        <f>IF('Inventory List'!C365="","",'Inventory List'!C365)</f>
        <v/>
      </c>
      <c r="D415" s="77" t="str">
        <f>IF('Inventory List'!D365="","",'Inventory List'!D365)</f>
        <v/>
      </c>
      <c r="E415" s="77" t="str">
        <f>IF('Inventory List'!E365="","",'Inventory List'!E365)</f>
        <v/>
      </c>
      <c r="F415" s="77" t="str">
        <f>IF('Inventory List'!F365="","",'Inventory List'!F365)</f>
        <v/>
      </c>
      <c r="G415" s="77" t="str">
        <f>IF('Inventory List'!G365="","",'Inventory List'!G365)</f>
        <v/>
      </c>
      <c r="H415" s="78" t="str">
        <f>IF('Inventory List'!J365="","",'Inventory List'!J365)</f>
        <v/>
      </c>
      <c r="I415" s="79" t="str">
        <f>IF('Inventory List'!K365="","",'Inventory List'!K365)</f>
        <v/>
      </c>
      <c r="J415" s="78" t="str">
        <f>IF('Inventory List'!M365="","",'Inventory List'!M365)</f>
        <v/>
      </c>
    </row>
    <row r="416" spans="1:10" x14ac:dyDescent="0.25">
      <c r="A416" s="77" t="str">
        <f>IF('Inventory List'!A366="","",'Inventory List'!A366)</f>
        <v/>
      </c>
      <c r="B416" s="77" t="str">
        <f>IF('Inventory List'!B366="","",'Inventory List'!B366)</f>
        <v/>
      </c>
      <c r="C416" s="77" t="str">
        <f>IF('Inventory List'!C366="","",'Inventory List'!C366)</f>
        <v/>
      </c>
      <c r="D416" s="77" t="str">
        <f>IF('Inventory List'!D366="","",'Inventory List'!D366)</f>
        <v/>
      </c>
      <c r="E416" s="77" t="str">
        <f>IF('Inventory List'!E366="","",'Inventory List'!E366)</f>
        <v/>
      </c>
      <c r="F416" s="77" t="str">
        <f>IF('Inventory List'!F366="","",'Inventory List'!F366)</f>
        <v/>
      </c>
      <c r="G416" s="77" t="str">
        <f>IF('Inventory List'!G366="","",'Inventory List'!G366)</f>
        <v/>
      </c>
      <c r="H416" s="78" t="str">
        <f>IF('Inventory List'!J366="","",'Inventory List'!J366)</f>
        <v/>
      </c>
      <c r="I416" s="79" t="str">
        <f>IF('Inventory List'!K366="","",'Inventory List'!K366)</f>
        <v/>
      </c>
      <c r="J416" s="78" t="str">
        <f>IF('Inventory List'!M366="","",'Inventory List'!M366)</f>
        <v/>
      </c>
    </row>
    <row r="417" spans="1:10" x14ac:dyDescent="0.25">
      <c r="A417" s="77" t="str">
        <f>IF('Inventory List'!A367="","",'Inventory List'!A367)</f>
        <v/>
      </c>
      <c r="B417" s="77" t="str">
        <f>IF('Inventory List'!B367="","",'Inventory List'!B367)</f>
        <v/>
      </c>
      <c r="C417" s="77" t="str">
        <f>IF('Inventory List'!C367="","",'Inventory List'!C367)</f>
        <v/>
      </c>
      <c r="D417" s="77" t="str">
        <f>IF('Inventory List'!D367="","",'Inventory List'!D367)</f>
        <v/>
      </c>
      <c r="E417" s="77" t="str">
        <f>IF('Inventory List'!E367="","",'Inventory List'!E367)</f>
        <v/>
      </c>
      <c r="F417" s="77" t="str">
        <f>IF('Inventory List'!F367="","",'Inventory List'!F367)</f>
        <v/>
      </c>
      <c r="G417" s="77" t="str">
        <f>IF('Inventory List'!G367="","",'Inventory List'!G367)</f>
        <v/>
      </c>
      <c r="H417" s="78" t="str">
        <f>IF('Inventory List'!J367="","",'Inventory List'!J367)</f>
        <v/>
      </c>
      <c r="I417" s="79" t="str">
        <f>IF('Inventory List'!K367="","",'Inventory List'!K367)</f>
        <v/>
      </c>
      <c r="J417" s="78" t="str">
        <f>IF('Inventory List'!M367="","",'Inventory List'!M367)</f>
        <v/>
      </c>
    </row>
    <row r="418" spans="1:10" x14ac:dyDescent="0.25">
      <c r="A418" s="77" t="str">
        <f>IF('Inventory List'!A368="","",'Inventory List'!A368)</f>
        <v/>
      </c>
      <c r="B418" s="77" t="str">
        <f>IF('Inventory List'!B368="","",'Inventory List'!B368)</f>
        <v/>
      </c>
      <c r="C418" s="77" t="str">
        <f>IF('Inventory List'!C368="","",'Inventory List'!C368)</f>
        <v/>
      </c>
      <c r="D418" s="77" t="str">
        <f>IF('Inventory List'!D368="","",'Inventory List'!D368)</f>
        <v/>
      </c>
      <c r="E418" s="77" t="str">
        <f>IF('Inventory List'!E368="","",'Inventory List'!E368)</f>
        <v/>
      </c>
      <c r="F418" s="77" t="str">
        <f>IF('Inventory List'!F368="","",'Inventory List'!F368)</f>
        <v/>
      </c>
      <c r="G418" s="77" t="str">
        <f>IF('Inventory List'!G368="","",'Inventory List'!G368)</f>
        <v/>
      </c>
      <c r="H418" s="78" t="str">
        <f>IF('Inventory List'!J368="","",'Inventory List'!J368)</f>
        <v/>
      </c>
      <c r="I418" s="79" t="str">
        <f>IF('Inventory List'!K368="","",'Inventory List'!K368)</f>
        <v/>
      </c>
      <c r="J418" s="78" t="str">
        <f>IF('Inventory List'!M368="","",'Inventory List'!M368)</f>
        <v/>
      </c>
    </row>
    <row r="419" spans="1:10" x14ac:dyDescent="0.25">
      <c r="A419" s="77" t="str">
        <f>IF('Inventory List'!A369="","",'Inventory List'!A369)</f>
        <v/>
      </c>
      <c r="B419" s="77" t="str">
        <f>IF('Inventory List'!B369="","",'Inventory List'!B369)</f>
        <v/>
      </c>
      <c r="C419" s="77" t="str">
        <f>IF('Inventory List'!C369="","",'Inventory List'!C369)</f>
        <v/>
      </c>
      <c r="D419" s="77" t="str">
        <f>IF('Inventory List'!D369="","",'Inventory List'!D369)</f>
        <v/>
      </c>
      <c r="E419" s="77" t="str">
        <f>IF('Inventory List'!E369="","",'Inventory List'!E369)</f>
        <v/>
      </c>
      <c r="F419" s="77" t="str">
        <f>IF('Inventory List'!F369="","",'Inventory List'!F369)</f>
        <v/>
      </c>
      <c r="G419" s="77" t="str">
        <f>IF('Inventory List'!G369="","",'Inventory List'!G369)</f>
        <v/>
      </c>
      <c r="H419" s="78" t="str">
        <f>IF('Inventory List'!J369="","",'Inventory List'!J369)</f>
        <v/>
      </c>
      <c r="I419" s="79" t="str">
        <f>IF('Inventory List'!K369="","",'Inventory List'!K369)</f>
        <v/>
      </c>
      <c r="J419" s="78" t="str">
        <f>IF('Inventory List'!M369="","",'Inventory List'!M369)</f>
        <v/>
      </c>
    </row>
    <row r="420" spans="1:10" x14ac:dyDescent="0.25">
      <c r="A420" s="77" t="str">
        <f>IF('Inventory List'!A370="","",'Inventory List'!A370)</f>
        <v/>
      </c>
      <c r="B420" s="77" t="str">
        <f>IF('Inventory List'!B370="","",'Inventory List'!B370)</f>
        <v/>
      </c>
      <c r="C420" s="77" t="str">
        <f>IF('Inventory List'!C370="","",'Inventory List'!C370)</f>
        <v/>
      </c>
      <c r="D420" s="77" t="str">
        <f>IF('Inventory List'!D370="","",'Inventory List'!D370)</f>
        <v/>
      </c>
      <c r="E420" s="77" t="str">
        <f>IF('Inventory List'!E370="","",'Inventory List'!E370)</f>
        <v/>
      </c>
      <c r="F420" s="77" t="str">
        <f>IF('Inventory List'!F370="","",'Inventory List'!F370)</f>
        <v/>
      </c>
      <c r="G420" s="77" t="str">
        <f>IF('Inventory List'!G370="","",'Inventory List'!G370)</f>
        <v/>
      </c>
      <c r="H420" s="78" t="str">
        <f>IF('Inventory List'!J370="","",'Inventory List'!J370)</f>
        <v/>
      </c>
      <c r="I420" s="79" t="str">
        <f>IF('Inventory List'!K370="","",'Inventory List'!K370)</f>
        <v/>
      </c>
      <c r="J420" s="78" t="str">
        <f>IF('Inventory List'!M370="","",'Inventory List'!M370)</f>
        <v/>
      </c>
    </row>
    <row r="421" spans="1:10" x14ac:dyDescent="0.25">
      <c r="A421" s="77" t="str">
        <f>IF('Inventory List'!A371="","",'Inventory List'!A371)</f>
        <v/>
      </c>
      <c r="B421" s="77" t="str">
        <f>IF('Inventory List'!B371="","",'Inventory List'!B371)</f>
        <v/>
      </c>
      <c r="C421" s="77" t="str">
        <f>IF('Inventory List'!C371="","",'Inventory List'!C371)</f>
        <v/>
      </c>
      <c r="D421" s="77" t="str">
        <f>IF('Inventory List'!D371="","",'Inventory List'!D371)</f>
        <v/>
      </c>
      <c r="E421" s="77" t="str">
        <f>IF('Inventory List'!E371="","",'Inventory List'!E371)</f>
        <v/>
      </c>
      <c r="F421" s="77" t="str">
        <f>IF('Inventory List'!F371="","",'Inventory List'!F371)</f>
        <v/>
      </c>
      <c r="G421" s="77" t="str">
        <f>IF('Inventory List'!G371="","",'Inventory List'!G371)</f>
        <v/>
      </c>
      <c r="H421" s="78" t="str">
        <f>IF('Inventory List'!J371="","",'Inventory List'!J371)</f>
        <v/>
      </c>
      <c r="I421" s="79" t="str">
        <f>IF('Inventory List'!K371="","",'Inventory List'!K371)</f>
        <v/>
      </c>
      <c r="J421" s="78" t="str">
        <f>IF('Inventory List'!M371="","",'Inventory List'!M371)</f>
        <v/>
      </c>
    </row>
    <row r="422" spans="1:10" x14ac:dyDescent="0.25">
      <c r="A422" s="77" t="str">
        <f>IF('Inventory List'!A372="","",'Inventory List'!A372)</f>
        <v/>
      </c>
      <c r="B422" s="77" t="str">
        <f>IF('Inventory List'!B372="","",'Inventory List'!B372)</f>
        <v/>
      </c>
      <c r="C422" s="77" t="str">
        <f>IF('Inventory List'!C372="","",'Inventory List'!C372)</f>
        <v/>
      </c>
      <c r="D422" s="77" t="str">
        <f>IF('Inventory List'!D372="","",'Inventory List'!D372)</f>
        <v/>
      </c>
      <c r="E422" s="77" t="str">
        <f>IF('Inventory List'!E372="","",'Inventory List'!E372)</f>
        <v/>
      </c>
      <c r="F422" s="77" t="str">
        <f>IF('Inventory List'!F372="","",'Inventory List'!F372)</f>
        <v/>
      </c>
      <c r="G422" s="77" t="str">
        <f>IF('Inventory List'!G372="","",'Inventory List'!G372)</f>
        <v/>
      </c>
      <c r="H422" s="78" t="str">
        <f>IF('Inventory List'!J372="","",'Inventory List'!J372)</f>
        <v/>
      </c>
      <c r="I422" s="79" t="str">
        <f>IF('Inventory List'!K372="","",'Inventory List'!K372)</f>
        <v/>
      </c>
      <c r="J422" s="78" t="str">
        <f>IF('Inventory List'!M372="","",'Inventory List'!M372)</f>
        <v/>
      </c>
    </row>
    <row r="423" spans="1:10" x14ac:dyDescent="0.25">
      <c r="A423" s="77" t="str">
        <f>IF('Inventory List'!A373="","",'Inventory List'!A373)</f>
        <v/>
      </c>
      <c r="B423" s="77" t="str">
        <f>IF('Inventory List'!B373="","",'Inventory List'!B373)</f>
        <v/>
      </c>
      <c r="C423" s="77" t="str">
        <f>IF('Inventory List'!C373="","",'Inventory List'!C373)</f>
        <v/>
      </c>
      <c r="D423" s="77" t="str">
        <f>IF('Inventory List'!D373="","",'Inventory List'!D373)</f>
        <v/>
      </c>
      <c r="E423" s="77" t="str">
        <f>IF('Inventory List'!E373="","",'Inventory List'!E373)</f>
        <v/>
      </c>
      <c r="F423" s="77" t="str">
        <f>IF('Inventory List'!F373="","",'Inventory List'!F373)</f>
        <v/>
      </c>
      <c r="G423" s="77" t="str">
        <f>IF('Inventory List'!G373="","",'Inventory List'!G373)</f>
        <v/>
      </c>
      <c r="H423" s="78" t="str">
        <f>IF('Inventory List'!J373="","",'Inventory List'!J373)</f>
        <v/>
      </c>
      <c r="I423" s="79" t="str">
        <f>IF('Inventory List'!K373="","",'Inventory List'!K373)</f>
        <v/>
      </c>
      <c r="J423" s="78" t="str">
        <f>IF('Inventory List'!M373="","",'Inventory List'!M373)</f>
        <v/>
      </c>
    </row>
    <row r="424" spans="1:10" x14ac:dyDescent="0.25">
      <c r="A424" s="77" t="str">
        <f>IF('Inventory List'!A374="","",'Inventory List'!A374)</f>
        <v/>
      </c>
      <c r="B424" s="77" t="str">
        <f>IF('Inventory List'!B374="","",'Inventory List'!B374)</f>
        <v/>
      </c>
      <c r="C424" s="77" t="str">
        <f>IF('Inventory List'!C374="","",'Inventory List'!C374)</f>
        <v/>
      </c>
      <c r="D424" s="77" t="str">
        <f>IF('Inventory List'!D374="","",'Inventory List'!D374)</f>
        <v/>
      </c>
      <c r="E424" s="77" t="str">
        <f>IF('Inventory List'!E374="","",'Inventory List'!E374)</f>
        <v/>
      </c>
      <c r="F424" s="77" t="str">
        <f>IF('Inventory List'!F374="","",'Inventory List'!F374)</f>
        <v/>
      </c>
      <c r="G424" s="77" t="str">
        <f>IF('Inventory List'!G374="","",'Inventory List'!G374)</f>
        <v/>
      </c>
      <c r="H424" s="78" t="str">
        <f>IF('Inventory List'!J374="","",'Inventory List'!J374)</f>
        <v/>
      </c>
      <c r="I424" s="79" t="str">
        <f>IF('Inventory List'!K374="","",'Inventory List'!K374)</f>
        <v/>
      </c>
      <c r="J424" s="78" t="str">
        <f>IF('Inventory List'!M374="","",'Inventory List'!M374)</f>
        <v/>
      </c>
    </row>
    <row r="425" spans="1:10" x14ac:dyDescent="0.25">
      <c r="A425" s="77" t="str">
        <f>IF('Inventory List'!A375="","",'Inventory List'!A375)</f>
        <v/>
      </c>
      <c r="B425" s="77" t="str">
        <f>IF('Inventory List'!B375="","",'Inventory List'!B375)</f>
        <v/>
      </c>
      <c r="C425" s="77" t="str">
        <f>IF('Inventory List'!C375="","",'Inventory List'!C375)</f>
        <v/>
      </c>
      <c r="D425" s="77" t="str">
        <f>IF('Inventory List'!D375="","",'Inventory List'!D375)</f>
        <v/>
      </c>
      <c r="E425" s="77" t="str">
        <f>IF('Inventory List'!E375="","",'Inventory List'!E375)</f>
        <v/>
      </c>
      <c r="F425" s="77" t="str">
        <f>IF('Inventory List'!F375="","",'Inventory List'!F375)</f>
        <v/>
      </c>
      <c r="G425" s="77" t="str">
        <f>IF('Inventory List'!G375="","",'Inventory List'!G375)</f>
        <v/>
      </c>
      <c r="H425" s="78" t="str">
        <f>IF('Inventory List'!J375="","",'Inventory List'!J375)</f>
        <v/>
      </c>
      <c r="I425" s="79" t="str">
        <f>IF('Inventory List'!K375="","",'Inventory List'!K375)</f>
        <v/>
      </c>
      <c r="J425" s="78" t="str">
        <f>IF('Inventory List'!M375="","",'Inventory List'!M375)</f>
        <v/>
      </c>
    </row>
    <row r="426" spans="1:10" x14ac:dyDescent="0.25">
      <c r="A426" s="77" t="str">
        <f>IF('Inventory List'!A376="","",'Inventory List'!A376)</f>
        <v/>
      </c>
      <c r="B426" s="77" t="str">
        <f>IF('Inventory List'!B376="","",'Inventory List'!B376)</f>
        <v/>
      </c>
      <c r="C426" s="77" t="str">
        <f>IF('Inventory List'!C376="","",'Inventory List'!C376)</f>
        <v/>
      </c>
      <c r="D426" s="77" t="str">
        <f>IF('Inventory List'!D376="","",'Inventory List'!D376)</f>
        <v/>
      </c>
      <c r="E426" s="77" t="str">
        <f>IF('Inventory List'!E376="","",'Inventory List'!E376)</f>
        <v/>
      </c>
      <c r="F426" s="77" t="str">
        <f>IF('Inventory List'!F376="","",'Inventory List'!F376)</f>
        <v/>
      </c>
      <c r="G426" s="77" t="str">
        <f>IF('Inventory List'!G376="","",'Inventory List'!G376)</f>
        <v/>
      </c>
      <c r="H426" s="78" t="str">
        <f>IF('Inventory List'!J376="","",'Inventory List'!J376)</f>
        <v/>
      </c>
      <c r="I426" s="79" t="str">
        <f>IF('Inventory List'!K376="","",'Inventory List'!K376)</f>
        <v/>
      </c>
      <c r="J426" s="78" t="str">
        <f>IF('Inventory List'!M376="","",'Inventory List'!M376)</f>
        <v/>
      </c>
    </row>
    <row r="427" spans="1:10" x14ac:dyDescent="0.25">
      <c r="A427" s="77" t="str">
        <f>IF('Inventory List'!A377="","",'Inventory List'!A377)</f>
        <v/>
      </c>
      <c r="B427" s="77" t="str">
        <f>IF('Inventory List'!B377="","",'Inventory List'!B377)</f>
        <v/>
      </c>
      <c r="C427" s="77" t="str">
        <f>IF('Inventory List'!C377="","",'Inventory List'!C377)</f>
        <v/>
      </c>
      <c r="D427" s="77" t="str">
        <f>IF('Inventory List'!D377="","",'Inventory List'!D377)</f>
        <v/>
      </c>
      <c r="E427" s="77" t="str">
        <f>IF('Inventory List'!E377="","",'Inventory List'!E377)</f>
        <v/>
      </c>
      <c r="F427" s="77" t="str">
        <f>IF('Inventory List'!F377="","",'Inventory List'!F377)</f>
        <v/>
      </c>
      <c r="G427" s="77" t="str">
        <f>IF('Inventory List'!G377="","",'Inventory List'!G377)</f>
        <v/>
      </c>
      <c r="H427" s="78" t="str">
        <f>IF('Inventory List'!J377="","",'Inventory List'!J377)</f>
        <v/>
      </c>
      <c r="I427" s="79" t="str">
        <f>IF('Inventory List'!K377="","",'Inventory List'!K377)</f>
        <v/>
      </c>
      <c r="J427" s="78" t="str">
        <f>IF('Inventory List'!M377="","",'Inventory List'!M377)</f>
        <v/>
      </c>
    </row>
    <row r="428" spans="1:10" x14ac:dyDescent="0.25">
      <c r="A428" s="77" t="str">
        <f>IF('Inventory List'!A378="","",'Inventory List'!A378)</f>
        <v/>
      </c>
      <c r="B428" s="77" t="str">
        <f>IF('Inventory List'!B378="","",'Inventory List'!B378)</f>
        <v/>
      </c>
      <c r="C428" s="77" t="str">
        <f>IF('Inventory List'!C378="","",'Inventory List'!C378)</f>
        <v/>
      </c>
      <c r="D428" s="77" t="str">
        <f>IF('Inventory List'!D378="","",'Inventory List'!D378)</f>
        <v/>
      </c>
      <c r="E428" s="77" t="str">
        <f>IF('Inventory List'!E378="","",'Inventory List'!E378)</f>
        <v/>
      </c>
      <c r="F428" s="77" t="str">
        <f>IF('Inventory List'!F378="","",'Inventory List'!F378)</f>
        <v/>
      </c>
      <c r="G428" s="77" t="str">
        <f>IF('Inventory List'!G378="","",'Inventory List'!G378)</f>
        <v/>
      </c>
      <c r="H428" s="78" t="str">
        <f>IF('Inventory List'!J378="","",'Inventory List'!J378)</f>
        <v/>
      </c>
      <c r="I428" s="79" t="str">
        <f>IF('Inventory List'!K378="","",'Inventory List'!K378)</f>
        <v/>
      </c>
      <c r="J428" s="78" t="str">
        <f>IF('Inventory List'!M378="","",'Inventory List'!M378)</f>
        <v/>
      </c>
    </row>
    <row r="429" spans="1:10" x14ac:dyDescent="0.25">
      <c r="A429" s="77" t="str">
        <f>IF('Inventory List'!A379="","",'Inventory List'!A379)</f>
        <v/>
      </c>
      <c r="B429" s="77" t="str">
        <f>IF('Inventory List'!B379="","",'Inventory List'!B379)</f>
        <v/>
      </c>
      <c r="C429" s="77" t="str">
        <f>IF('Inventory List'!C379="","",'Inventory List'!C379)</f>
        <v/>
      </c>
      <c r="D429" s="77" t="str">
        <f>IF('Inventory List'!D379="","",'Inventory List'!D379)</f>
        <v/>
      </c>
      <c r="E429" s="77" t="str">
        <f>IF('Inventory List'!E379="","",'Inventory List'!E379)</f>
        <v/>
      </c>
      <c r="F429" s="77" t="str">
        <f>IF('Inventory List'!F379="","",'Inventory List'!F379)</f>
        <v/>
      </c>
      <c r="G429" s="77" t="str">
        <f>IF('Inventory List'!G379="","",'Inventory List'!G379)</f>
        <v/>
      </c>
      <c r="H429" s="78" t="str">
        <f>IF('Inventory List'!J379="","",'Inventory List'!J379)</f>
        <v/>
      </c>
      <c r="I429" s="79" t="str">
        <f>IF('Inventory List'!K379="","",'Inventory List'!K379)</f>
        <v/>
      </c>
      <c r="J429" s="78" t="str">
        <f>IF('Inventory List'!M379="","",'Inventory List'!M379)</f>
        <v/>
      </c>
    </row>
    <row r="430" spans="1:10" x14ac:dyDescent="0.25">
      <c r="A430" s="77" t="str">
        <f>IF('Inventory List'!A380="","",'Inventory List'!A380)</f>
        <v/>
      </c>
      <c r="B430" s="77" t="str">
        <f>IF('Inventory List'!B380="","",'Inventory List'!B380)</f>
        <v/>
      </c>
      <c r="C430" s="77" t="str">
        <f>IF('Inventory List'!C380="","",'Inventory List'!C380)</f>
        <v/>
      </c>
      <c r="D430" s="77" t="str">
        <f>IF('Inventory List'!D380="","",'Inventory List'!D380)</f>
        <v/>
      </c>
      <c r="E430" s="77" t="str">
        <f>IF('Inventory List'!E380="","",'Inventory List'!E380)</f>
        <v/>
      </c>
      <c r="F430" s="77" t="str">
        <f>IF('Inventory List'!F380="","",'Inventory List'!F380)</f>
        <v/>
      </c>
      <c r="G430" s="77" t="str">
        <f>IF('Inventory List'!G380="","",'Inventory List'!G380)</f>
        <v/>
      </c>
      <c r="H430" s="78" t="str">
        <f>IF('Inventory List'!J380="","",'Inventory List'!J380)</f>
        <v/>
      </c>
      <c r="I430" s="79" t="str">
        <f>IF('Inventory List'!K380="","",'Inventory List'!K380)</f>
        <v/>
      </c>
      <c r="J430" s="78" t="str">
        <f>IF('Inventory List'!M380="","",'Inventory List'!M380)</f>
        <v/>
      </c>
    </row>
    <row r="431" spans="1:10" x14ac:dyDescent="0.25">
      <c r="A431" s="77" t="str">
        <f>IF('Inventory List'!A381="","",'Inventory List'!A381)</f>
        <v/>
      </c>
      <c r="B431" s="77" t="str">
        <f>IF('Inventory List'!B381="","",'Inventory List'!B381)</f>
        <v/>
      </c>
      <c r="C431" s="77" t="str">
        <f>IF('Inventory List'!C381="","",'Inventory List'!C381)</f>
        <v/>
      </c>
      <c r="D431" s="77" t="str">
        <f>IF('Inventory List'!D381="","",'Inventory List'!D381)</f>
        <v/>
      </c>
      <c r="E431" s="77" t="str">
        <f>IF('Inventory List'!E381="","",'Inventory List'!E381)</f>
        <v/>
      </c>
      <c r="F431" s="77" t="str">
        <f>IF('Inventory List'!F381="","",'Inventory List'!F381)</f>
        <v/>
      </c>
      <c r="G431" s="77" t="str">
        <f>IF('Inventory List'!G381="","",'Inventory List'!G381)</f>
        <v/>
      </c>
      <c r="H431" s="78" t="str">
        <f>IF('Inventory List'!J381="","",'Inventory List'!J381)</f>
        <v/>
      </c>
      <c r="I431" s="79" t="str">
        <f>IF('Inventory List'!K381="","",'Inventory List'!K381)</f>
        <v/>
      </c>
      <c r="J431" s="78" t="str">
        <f>IF('Inventory List'!M381="","",'Inventory List'!M381)</f>
        <v/>
      </c>
    </row>
    <row r="432" spans="1:10" x14ac:dyDescent="0.25">
      <c r="A432" s="77" t="str">
        <f>IF('Inventory List'!A382="","",'Inventory List'!A382)</f>
        <v/>
      </c>
      <c r="B432" s="77" t="str">
        <f>IF('Inventory List'!B382="","",'Inventory List'!B382)</f>
        <v/>
      </c>
      <c r="C432" s="77" t="str">
        <f>IF('Inventory List'!C382="","",'Inventory List'!C382)</f>
        <v/>
      </c>
      <c r="D432" s="77" t="str">
        <f>IF('Inventory List'!D382="","",'Inventory List'!D382)</f>
        <v/>
      </c>
      <c r="E432" s="77" t="str">
        <f>IF('Inventory List'!E382="","",'Inventory List'!E382)</f>
        <v/>
      </c>
      <c r="F432" s="77" t="str">
        <f>IF('Inventory List'!F382="","",'Inventory List'!F382)</f>
        <v/>
      </c>
      <c r="G432" s="77" t="str">
        <f>IF('Inventory List'!G382="","",'Inventory List'!G382)</f>
        <v/>
      </c>
      <c r="H432" s="78" t="str">
        <f>IF('Inventory List'!J382="","",'Inventory List'!J382)</f>
        <v/>
      </c>
      <c r="I432" s="79" t="str">
        <f>IF('Inventory List'!K382="","",'Inventory List'!K382)</f>
        <v/>
      </c>
      <c r="J432" s="78" t="str">
        <f>IF('Inventory List'!M382="","",'Inventory List'!M382)</f>
        <v/>
      </c>
    </row>
    <row r="433" spans="1:10" x14ac:dyDescent="0.25">
      <c r="A433" s="77" t="str">
        <f>IF('Inventory List'!A383="","",'Inventory List'!A383)</f>
        <v/>
      </c>
      <c r="B433" s="77" t="str">
        <f>IF('Inventory List'!B383="","",'Inventory List'!B383)</f>
        <v/>
      </c>
      <c r="C433" s="77" t="str">
        <f>IF('Inventory List'!C383="","",'Inventory List'!C383)</f>
        <v/>
      </c>
      <c r="D433" s="77" t="str">
        <f>IF('Inventory List'!D383="","",'Inventory List'!D383)</f>
        <v/>
      </c>
      <c r="E433" s="77" t="str">
        <f>IF('Inventory List'!E383="","",'Inventory List'!E383)</f>
        <v/>
      </c>
      <c r="F433" s="77" t="str">
        <f>IF('Inventory List'!F383="","",'Inventory List'!F383)</f>
        <v/>
      </c>
      <c r="G433" s="77" t="str">
        <f>IF('Inventory List'!G383="","",'Inventory List'!G383)</f>
        <v/>
      </c>
      <c r="H433" s="78" t="str">
        <f>IF('Inventory List'!J383="","",'Inventory List'!J383)</f>
        <v/>
      </c>
      <c r="I433" s="79" t="str">
        <f>IF('Inventory List'!K383="","",'Inventory List'!K383)</f>
        <v/>
      </c>
      <c r="J433" s="78" t="str">
        <f>IF('Inventory List'!M383="","",'Inventory List'!M383)</f>
        <v/>
      </c>
    </row>
    <row r="434" spans="1:10" x14ac:dyDescent="0.25">
      <c r="A434" s="77" t="str">
        <f>IF('Inventory List'!A384="","",'Inventory List'!A384)</f>
        <v/>
      </c>
      <c r="B434" s="77" t="str">
        <f>IF('Inventory List'!B384="","",'Inventory List'!B384)</f>
        <v/>
      </c>
      <c r="C434" s="77" t="str">
        <f>IF('Inventory List'!C384="","",'Inventory List'!C384)</f>
        <v/>
      </c>
      <c r="D434" s="77" t="str">
        <f>IF('Inventory List'!D384="","",'Inventory List'!D384)</f>
        <v/>
      </c>
      <c r="E434" s="77" t="str">
        <f>IF('Inventory List'!E384="","",'Inventory List'!E384)</f>
        <v/>
      </c>
      <c r="F434" s="77" t="str">
        <f>IF('Inventory List'!F384="","",'Inventory List'!F384)</f>
        <v/>
      </c>
      <c r="G434" s="77" t="str">
        <f>IF('Inventory List'!G384="","",'Inventory List'!G384)</f>
        <v/>
      </c>
      <c r="H434" s="78" t="str">
        <f>IF('Inventory List'!J384="","",'Inventory List'!J384)</f>
        <v/>
      </c>
      <c r="I434" s="79" t="str">
        <f>IF('Inventory List'!K384="","",'Inventory List'!K384)</f>
        <v/>
      </c>
      <c r="J434" s="78" t="str">
        <f>IF('Inventory List'!M384="","",'Inventory List'!M384)</f>
        <v/>
      </c>
    </row>
    <row r="435" spans="1:10" x14ac:dyDescent="0.25">
      <c r="A435" s="77" t="str">
        <f>IF('Inventory List'!A385="","",'Inventory List'!A385)</f>
        <v/>
      </c>
      <c r="B435" s="77" t="str">
        <f>IF('Inventory List'!B385="","",'Inventory List'!B385)</f>
        <v/>
      </c>
      <c r="C435" s="77" t="str">
        <f>IF('Inventory List'!C385="","",'Inventory List'!C385)</f>
        <v/>
      </c>
      <c r="D435" s="77" t="str">
        <f>IF('Inventory List'!D385="","",'Inventory List'!D385)</f>
        <v/>
      </c>
      <c r="E435" s="77" t="str">
        <f>IF('Inventory List'!E385="","",'Inventory List'!E385)</f>
        <v/>
      </c>
      <c r="F435" s="77" t="str">
        <f>IF('Inventory List'!F385="","",'Inventory List'!F385)</f>
        <v/>
      </c>
      <c r="G435" s="77" t="str">
        <f>IF('Inventory List'!G385="","",'Inventory List'!G385)</f>
        <v/>
      </c>
      <c r="H435" s="78" t="str">
        <f>IF('Inventory List'!J385="","",'Inventory List'!J385)</f>
        <v/>
      </c>
      <c r="I435" s="79" t="str">
        <f>IF('Inventory List'!K385="","",'Inventory List'!K385)</f>
        <v/>
      </c>
      <c r="J435" s="78" t="str">
        <f>IF('Inventory List'!M385="","",'Inventory List'!M385)</f>
        <v/>
      </c>
    </row>
    <row r="436" spans="1:10" x14ac:dyDescent="0.25">
      <c r="A436" s="77" t="str">
        <f>IF('Inventory List'!A386="","",'Inventory List'!A386)</f>
        <v/>
      </c>
      <c r="B436" s="77" t="str">
        <f>IF('Inventory List'!B386="","",'Inventory List'!B386)</f>
        <v/>
      </c>
      <c r="C436" s="77" t="str">
        <f>IF('Inventory List'!C386="","",'Inventory List'!C386)</f>
        <v/>
      </c>
      <c r="D436" s="77" t="str">
        <f>IF('Inventory List'!D386="","",'Inventory List'!D386)</f>
        <v/>
      </c>
      <c r="E436" s="77" t="str">
        <f>IF('Inventory List'!E386="","",'Inventory List'!E386)</f>
        <v/>
      </c>
      <c r="F436" s="77" t="str">
        <f>IF('Inventory List'!F386="","",'Inventory List'!F386)</f>
        <v/>
      </c>
      <c r="G436" s="77" t="str">
        <f>IF('Inventory List'!G386="","",'Inventory List'!G386)</f>
        <v/>
      </c>
      <c r="H436" s="78" t="str">
        <f>IF('Inventory List'!J386="","",'Inventory List'!J386)</f>
        <v/>
      </c>
      <c r="I436" s="79" t="str">
        <f>IF('Inventory List'!K386="","",'Inventory List'!K386)</f>
        <v/>
      </c>
      <c r="J436" s="78" t="str">
        <f>IF('Inventory List'!M386="","",'Inventory List'!M386)</f>
        <v/>
      </c>
    </row>
    <row r="437" spans="1:10" x14ac:dyDescent="0.25">
      <c r="A437" s="77" t="str">
        <f>IF('Inventory List'!A387="","",'Inventory List'!A387)</f>
        <v/>
      </c>
      <c r="B437" s="77" t="str">
        <f>IF('Inventory List'!B387="","",'Inventory List'!B387)</f>
        <v/>
      </c>
      <c r="C437" s="77" t="str">
        <f>IF('Inventory List'!C387="","",'Inventory List'!C387)</f>
        <v/>
      </c>
      <c r="D437" s="77" t="str">
        <f>IF('Inventory List'!D387="","",'Inventory List'!D387)</f>
        <v/>
      </c>
      <c r="E437" s="77" t="str">
        <f>IF('Inventory List'!E387="","",'Inventory List'!E387)</f>
        <v/>
      </c>
      <c r="F437" s="77" t="str">
        <f>IF('Inventory List'!F387="","",'Inventory List'!F387)</f>
        <v/>
      </c>
      <c r="G437" s="77" t="str">
        <f>IF('Inventory List'!G387="","",'Inventory List'!G387)</f>
        <v/>
      </c>
      <c r="H437" s="78" t="str">
        <f>IF('Inventory List'!J387="","",'Inventory List'!J387)</f>
        <v/>
      </c>
      <c r="I437" s="79" t="str">
        <f>IF('Inventory List'!K387="","",'Inventory List'!K387)</f>
        <v/>
      </c>
      <c r="J437" s="78" t="str">
        <f>IF('Inventory List'!M387="","",'Inventory List'!M387)</f>
        <v/>
      </c>
    </row>
    <row r="438" spans="1:10" x14ac:dyDescent="0.25">
      <c r="A438" s="77" t="str">
        <f>IF('Inventory List'!A388="","",'Inventory List'!A388)</f>
        <v/>
      </c>
      <c r="B438" s="77" t="str">
        <f>IF('Inventory List'!B388="","",'Inventory List'!B388)</f>
        <v/>
      </c>
      <c r="C438" s="77" t="str">
        <f>IF('Inventory List'!C388="","",'Inventory List'!C388)</f>
        <v/>
      </c>
      <c r="D438" s="77" t="str">
        <f>IF('Inventory List'!D388="","",'Inventory List'!D388)</f>
        <v/>
      </c>
      <c r="E438" s="77" t="str">
        <f>IF('Inventory List'!E388="","",'Inventory List'!E388)</f>
        <v/>
      </c>
      <c r="F438" s="77" t="str">
        <f>IF('Inventory List'!F388="","",'Inventory List'!F388)</f>
        <v/>
      </c>
      <c r="G438" s="77" t="str">
        <f>IF('Inventory List'!G388="","",'Inventory List'!G388)</f>
        <v/>
      </c>
      <c r="H438" s="78" t="str">
        <f>IF('Inventory List'!J388="","",'Inventory List'!J388)</f>
        <v/>
      </c>
      <c r="I438" s="79" t="str">
        <f>IF('Inventory List'!K388="","",'Inventory List'!K388)</f>
        <v/>
      </c>
      <c r="J438" s="78" t="str">
        <f>IF('Inventory List'!M388="","",'Inventory List'!M388)</f>
        <v/>
      </c>
    </row>
    <row r="439" spans="1:10" x14ac:dyDescent="0.25">
      <c r="A439" s="77" t="str">
        <f>IF('Inventory List'!A389="","",'Inventory List'!A389)</f>
        <v/>
      </c>
      <c r="B439" s="77" t="str">
        <f>IF('Inventory List'!B389="","",'Inventory List'!B389)</f>
        <v/>
      </c>
      <c r="C439" s="77" t="str">
        <f>IF('Inventory List'!C389="","",'Inventory List'!C389)</f>
        <v/>
      </c>
      <c r="D439" s="77" t="str">
        <f>IF('Inventory List'!D389="","",'Inventory List'!D389)</f>
        <v/>
      </c>
      <c r="E439" s="77" t="str">
        <f>IF('Inventory List'!E389="","",'Inventory List'!E389)</f>
        <v/>
      </c>
      <c r="F439" s="77" t="str">
        <f>IF('Inventory List'!F389="","",'Inventory List'!F389)</f>
        <v/>
      </c>
      <c r="G439" s="77" t="str">
        <f>IF('Inventory List'!G389="","",'Inventory List'!G389)</f>
        <v/>
      </c>
      <c r="H439" s="78" t="str">
        <f>IF('Inventory List'!J389="","",'Inventory List'!J389)</f>
        <v/>
      </c>
      <c r="I439" s="79" t="str">
        <f>IF('Inventory List'!K389="","",'Inventory List'!K389)</f>
        <v/>
      </c>
      <c r="J439" s="78" t="str">
        <f>IF('Inventory List'!M389="","",'Inventory List'!M389)</f>
        <v/>
      </c>
    </row>
    <row r="440" spans="1:10" x14ac:dyDescent="0.25">
      <c r="A440" s="77" t="str">
        <f>IF('Inventory List'!A390="","",'Inventory List'!A390)</f>
        <v/>
      </c>
      <c r="B440" s="77" t="str">
        <f>IF('Inventory List'!B390="","",'Inventory List'!B390)</f>
        <v/>
      </c>
      <c r="C440" s="77" t="str">
        <f>IF('Inventory List'!C390="","",'Inventory List'!C390)</f>
        <v/>
      </c>
      <c r="D440" s="77" t="str">
        <f>IF('Inventory List'!D390="","",'Inventory List'!D390)</f>
        <v/>
      </c>
      <c r="E440" s="77" t="str">
        <f>IF('Inventory List'!E390="","",'Inventory List'!E390)</f>
        <v/>
      </c>
      <c r="F440" s="77" t="str">
        <f>IF('Inventory List'!F390="","",'Inventory List'!F390)</f>
        <v/>
      </c>
      <c r="G440" s="77" t="str">
        <f>IF('Inventory List'!G390="","",'Inventory List'!G390)</f>
        <v/>
      </c>
      <c r="H440" s="78" t="str">
        <f>IF('Inventory List'!J390="","",'Inventory List'!J390)</f>
        <v/>
      </c>
      <c r="I440" s="79" t="str">
        <f>IF('Inventory List'!K390="","",'Inventory List'!K390)</f>
        <v/>
      </c>
      <c r="J440" s="78" t="str">
        <f>IF('Inventory List'!M390="","",'Inventory List'!M390)</f>
        <v/>
      </c>
    </row>
    <row r="441" spans="1:10" x14ac:dyDescent="0.25">
      <c r="A441" s="77" t="str">
        <f>IF('Inventory List'!A391="","",'Inventory List'!A391)</f>
        <v/>
      </c>
      <c r="B441" s="77" t="str">
        <f>IF('Inventory List'!B391="","",'Inventory List'!B391)</f>
        <v/>
      </c>
      <c r="C441" s="77" t="str">
        <f>IF('Inventory List'!C391="","",'Inventory List'!C391)</f>
        <v/>
      </c>
      <c r="D441" s="77" t="str">
        <f>IF('Inventory List'!D391="","",'Inventory List'!D391)</f>
        <v/>
      </c>
      <c r="E441" s="77" t="str">
        <f>IF('Inventory List'!E391="","",'Inventory List'!E391)</f>
        <v/>
      </c>
      <c r="F441" s="77" t="str">
        <f>IF('Inventory List'!F391="","",'Inventory List'!F391)</f>
        <v/>
      </c>
      <c r="G441" s="77" t="str">
        <f>IF('Inventory List'!G391="","",'Inventory List'!G391)</f>
        <v/>
      </c>
      <c r="H441" s="78" t="str">
        <f>IF('Inventory List'!J391="","",'Inventory List'!J391)</f>
        <v/>
      </c>
      <c r="I441" s="79" t="str">
        <f>IF('Inventory List'!K391="","",'Inventory List'!K391)</f>
        <v/>
      </c>
      <c r="J441" s="78" t="str">
        <f>IF('Inventory List'!M391="","",'Inventory List'!M391)</f>
        <v/>
      </c>
    </row>
    <row r="442" spans="1:10" x14ac:dyDescent="0.25">
      <c r="A442" s="77" t="str">
        <f>IF('Inventory List'!A392="","",'Inventory List'!A392)</f>
        <v/>
      </c>
      <c r="B442" s="77" t="str">
        <f>IF('Inventory List'!B392="","",'Inventory List'!B392)</f>
        <v/>
      </c>
      <c r="C442" s="77" t="str">
        <f>IF('Inventory List'!C392="","",'Inventory List'!C392)</f>
        <v/>
      </c>
      <c r="D442" s="77" t="str">
        <f>IF('Inventory List'!D392="","",'Inventory List'!D392)</f>
        <v/>
      </c>
      <c r="E442" s="77" t="str">
        <f>IF('Inventory List'!E392="","",'Inventory List'!E392)</f>
        <v/>
      </c>
      <c r="F442" s="77" t="str">
        <f>IF('Inventory List'!F392="","",'Inventory List'!F392)</f>
        <v/>
      </c>
      <c r="G442" s="77" t="str">
        <f>IF('Inventory List'!G392="","",'Inventory List'!G392)</f>
        <v/>
      </c>
      <c r="H442" s="78" t="str">
        <f>IF('Inventory List'!J392="","",'Inventory List'!J392)</f>
        <v/>
      </c>
      <c r="I442" s="79" t="str">
        <f>IF('Inventory List'!K392="","",'Inventory List'!K392)</f>
        <v/>
      </c>
      <c r="J442" s="78" t="str">
        <f>IF('Inventory List'!M392="","",'Inventory List'!M392)</f>
        <v/>
      </c>
    </row>
    <row r="443" spans="1:10" x14ac:dyDescent="0.25">
      <c r="A443" s="77" t="str">
        <f>IF('Inventory List'!A393="","",'Inventory List'!A393)</f>
        <v/>
      </c>
      <c r="B443" s="77" t="str">
        <f>IF('Inventory List'!B393="","",'Inventory List'!B393)</f>
        <v/>
      </c>
      <c r="C443" s="77" t="str">
        <f>IF('Inventory List'!C393="","",'Inventory List'!C393)</f>
        <v/>
      </c>
      <c r="D443" s="77" t="str">
        <f>IF('Inventory List'!D393="","",'Inventory List'!D393)</f>
        <v/>
      </c>
      <c r="E443" s="77" t="str">
        <f>IF('Inventory List'!E393="","",'Inventory List'!E393)</f>
        <v/>
      </c>
      <c r="F443" s="77" t="str">
        <f>IF('Inventory List'!F393="","",'Inventory List'!F393)</f>
        <v/>
      </c>
      <c r="G443" s="77" t="str">
        <f>IF('Inventory List'!G393="","",'Inventory List'!G393)</f>
        <v/>
      </c>
      <c r="H443" s="78" t="str">
        <f>IF('Inventory List'!J393="","",'Inventory List'!J393)</f>
        <v/>
      </c>
      <c r="I443" s="79" t="str">
        <f>IF('Inventory List'!K393="","",'Inventory List'!K393)</f>
        <v/>
      </c>
      <c r="J443" s="78" t="str">
        <f>IF('Inventory List'!M393="","",'Inventory List'!M393)</f>
        <v/>
      </c>
    </row>
    <row r="444" spans="1:10" x14ac:dyDescent="0.25">
      <c r="A444" s="77" t="str">
        <f>IF('Inventory List'!A394="","",'Inventory List'!A394)</f>
        <v/>
      </c>
      <c r="B444" s="77" t="str">
        <f>IF('Inventory List'!B394="","",'Inventory List'!B394)</f>
        <v/>
      </c>
      <c r="C444" s="77" t="str">
        <f>IF('Inventory List'!C394="","",'Inventory List'!C394)</f>
        <v/>
      </c>
      <c r="D444" s="77" t="str">
        <f>IF('Inventory List'!D394="","",'Inventory List'!D394)</f>
        <v/>
      </c>
      <c r="E444" s="77" t="str">
        <f>IF('Inventory List'!E394="","",'Inventory List'!E394)</f>
        <v/>
      </c>
      <c r="F444" s="77" t="str">
        <f>IF('Inventory List'!F394="","",'Inventory List'!F394)</f>
        <v/>
      </c>
      <c r="G444" s="77" t="str">
        <f>IF('Inventory List'!G394="","",'Inventory List'!G394)</f>
        <v/>
      </c>
      <c r="H444" s="78" t="str">
        <f>IF('Inventory List'!J394="","",'Inventory List'!J394)</f>
        <v/>
      </c>
      <c r="I444" s="79" t="str">
        <f>IF('Inventory List'!K394="","",'Inventory List'!K394)</f>
        <v/>
      </c>
      <c r="J444" s="78" t="str">
        <f>IF('Inventory List'!M394="","",'Inventory List'!M394)</f>
        <v/>
      </c>
    </row>
    <row r="445" spans="1:10" x14ac:dyDescent="0.25">
      <c r="A445" s="77" t="str">
        <f>IF('Inventory List'!A395="","",'Inventory List'!A395)</f>
        <v/>
      </c>
      <c r="B445" s="77" t="str">
        <f>IF('Inventory List'!B395="","",'Inventory List'!B395)</f>
        <v/>
      </c>
      <c r="C445" s="77" t="str">
        <f>IF('Inventory List'!C395="","",'Inventory List'!C395)</f>
        <v/>
      </c>
      <c r="D445" s="77" t="str">
        <f>IF('Inventory List'!D395="","",'Inventory List'!D395)</f>
        <v/>
      </c>
      <c r="E445" s="77" t="str">
        <f>IF('Inventory List'!E395="","",'Inventory List'!E395)</f>
        <v/>
      </c>
      <c r="F445" s="77" t="str">
        <f>IF('Inventory List'!F395="","",'Inventory List'!F395)</f>
        <v/>
      </c>
      <c r="G445" s="77" t="str">
        <f>IF('Inventory List'!G395="","",'Inventory List'!G395)</f>
        <v/>
      </c>
      <c r="H445" s="78" t="str">
        <f>IF('Inventory List'!J395="","",'Inventory List'!J395)</f>
        <v/>
      </c>
      <c r="I445" s="79" t="str">
        <f>IF('Inventory List'!K395="","",'Inventory List'!K395)</f>
        <v/>
      </c>
      <c r="J445" s="78" t="str">
        <f>IF('Inventory List'!M395="","",'Inventory List'!M395)</f>
        <v/>
      </c>
    </row>
    <row r="446" spans="1:10" x14ac:dyDescent="0.25">
      <c r="A446" s="77" t="str">
        <f>IF('Inventory List'!A396="","",'Inventory List'!A396)</f>
        <v/>
      </c>
      <c r="B446" s="77" t="str">
        <f>IF('Inventory List'!B396="","",'Inventory List'!B396)</f>
        <v/>
      </c>
      <c r="C446" s="77" t="str">
        <f>IF('Inventory List'!C396="","",'Inventory List'!C396)</f>
        <v/>
      </c>
      <c r="D446" s="77" t="str">
        <f>IF('Inventory List'!D396="","",'Inventory List'!D396)</f>
        <v/>
      </c>
      <c r="E446" s="77" t="str">
        <f>IF('Inventory List'!E396="","",'Inventory List'!E396)</f>
        <v/>
      </c>
      <c r="F446" s="77" t="str">
        <f>IF('Inventory List'!F396="","",'Inventory List'!F396)</f>
        <v/>
      </c>
      <c r="G446" s="77" t="str">
        <f>IF('Inventory List'!G396="","",'Inventory List'!G396)</f>
        <v/>
      </c>
      <c r="H446" s="78" t="str">
        <f>IF('Inventory List'!J396="","",'Inventory List'!J396)</f>
        <v/>
      </c>
      <c r="I446" s="79" t="str">
        <f>IF('Inventory List'!K396="","",'Inventory List'!K396)</f>
        <v/>
      </c>
      <c r="J446" s="78" t="str">
        <f>IF('Inventory List'!M396="","",'Inventory List'!M396)</f>
        <v/>
      </c>
    </row>
    <row r="447" spans="1:10" x14ac:dyDescent="0.25">
      <c r="A447" s="77" t="str">
        <f>IF('Inventory List'!A397="","",'Inventory List'!A397)</f>
        <v/>
      </c>
      <c r="B447" s="77" t="str">
        <f>IF('Inventory List'!B397="","",'Inventory List'!B397)</f>
        <v/>
      </c>
      <c r="C447" s="77" t="str">
        <f>IF('Inventory List'!C397="","",'Inventory List'!C397)</f>
        <v/>
      </c>
      <c r="D447" s="77" t="str">
        <f>IF('Inventory List'!D397="","",'Inventory List'!D397)</f>
        <v/>
      </c>
      <c r="E447" s="77" t="str">
        <f>IF('Inventory List'!E397="","",'Inventory List'!E397)</f>
        <v/>
      </c>
      <c r="F447" s="77" t="str">
        <f>IF('Inventory List'!F397="","",'Inventory List'!F397)</f>
        <v/>
      </c>
      <c r="G447" s="77" t="str">
        <f>IF('Inventory List'!G397="","",'Inventory List'!G397)</f>
        <v/>
      </c>
      <c r="H447" s="78" t="str">
        <f>IF('Inventory List'!J397="","",'Inventory List'!J397)</f>
        <v/>
      </c>
      <c r="I447" s="79" t="str">
        <f>IF('Inventory List'!K397="","",'Inventory List'!K397)</f>
        <v/>
      </c>
      <c r="J447" s="78" t="str">
        <f>IF('Inventory List'!M397="","",'Inventory List'!M397)</f>
        <v/>
      </c>
    </row>
    <row r="448" spans="1:10" x14ac:dyDescent="0.25">
      <c r="A448" s="77" t="str">
        <f>IF('Inventory List'!A398="","",'Inventory List'!A398)</f>
        <v/>
      </c>
      <c r="B448" s="77" t="str">
        <f>IF('Inventory List'!B398="","",'Inventory List'!B398)</f>
        <v/>
      </c>
      <c r="C448" s="77" t="str">
        <f>IF('Inventory List'!C398="","",'Inventory List'!C398)</f>
        <v/>
      </c>
      <c r="D448" s="77" t="str">
        <f>IF('Inventory List'!D398="","",'Inventory List'!D398)</f>
        <v/>
      </c>
      <c r="E448" s="77" t="str">
        <f>IF('Inventory List'!E398="","",'Inventory List'!E398)</f>
        <v/>
      </c>
      <c r="F448" s="77" t="str">
        <f>IF('Inventory List'!F398="","",'Inventory List'!F398)</f>
        <v/>
      </c>
      <c r="G448" s="77" t="str">
        <f>IF('Inventory List'!G398="","",'Inventory List'!G398)</f>
        <v/>
      </c>
      <c r="H448" s="78" t="str">
        <f>IF('Inventory List'!J398="","",'Inventory List'!J398)</f>
        <v/>
      </c>
      <c r="I448" s="79" t="str">
        <f>IF('Inventory List'!K398="","",'Inventory List'!K398)</f>
        <v/>
      </c>
      <c r="J448" s="78" t="str">
        <f>IF('Inventory List'!M398="","",'Inventory List'!M398)</f>
        <v/>
      </c>
    </row>
    <row r="449" spans="1:10" x14ac:dyDescent="0.25">
      <c r="A449" s="77" t="str">
        <f>IF('Inventory List'!A399="","",'Inventory List'!A399)</f>
        <v/>
      </c>
      <c r="B449" s="77" t="str">
        <f>IF('Inventory List'!B399="","",'Inventory List'!B399)</f>
        <v/>
      </c>
      <c r="C449" s="77" t="str">
        <f>IF('Inventory List'!C399="","",'Inventory List'!C399)</f>
        <v/>
      </c>
      <c r="D449" s="77" t="str">
        <f>IF('Inventory List'!D399="","",'Inventory List'!D399)</f>
        <v/>
      </c>
      <c r="E449" s="77" t="str">
        <f>IF('Inventory List'!E399="","",'Inventory List'!E399)</f>
        <v/>
      </c>
      <c r="F449" s="77" t="str">
        <f>IF('Inventory List'!F399="","",'Inventory List'!F399)</f>
        <v/>
      </c>
      <c r="G449" s="77" t="str">
        <f>IF('Inventory List'!G399="","",'Inventory List'!G399)</f>
        <v/>
      </c>
      <c r="H449" s="78" t="str">
        <f>IF('Inventory List'!J399="","",'Inventory List'!J399)</f>
        <v/>
      </c>
      <c r="I449" s="79" t="str">
        <f>IF('Inventory List'!K399="","",'Inventory List'!K399)</f>
        <v/>
      </c>
      <c r="J449" s="78" t="str">
        <f>IF('Inventory List'!M399="","",'Inventory List'!M399)</f>
        <v/>
      </c>
    </row>
    <row r="450" spans="1:10" x14ac:dyDescent="0.25">
      <c r="A450" s="77" t="str">
        <f>IF('Inventory List'!A400="","",'Inventory List'!A400)</f>
        <v/>
      </c>
      <c r="B450" s="77" t="str">
        <f>IF('Inventory List'!B400="","",'Inventory List'!B400)</f>
        <v/>
      </c>
      <c r="C450" s="77" t="str">
        <f>IF('Inventory List'!C400="","",'Inventory List'!C400)</f>
        <v/>
      </c>
      <c r="D450" s="77" t="str">
        <f>IF('Inventory List'!D400="","",'Inventory List'!D400)</f>
        <v/>
      </c>
      <c r="E450" s="77" t="str">
        <f>IF('Inventory List'!E400="","",'Inventory List'!E400)</f>
        <v/>
      </c>
      <c r="F450" s="77" t="str">
        <f>IF('Inventory List'!F400="","",'Inventory List'!F400)</f>
        <v/>
      </c>
      <c r="G450" s="77" t="str">
        <f>IF('Inventory List'!G400="","",'Inventory List'!G400)</f>
        <v/>
      </c>
      <c r="H450" s="78" t="str">
        <f>IF('Inventory List'!J400="","",'Inventory List'!J400)</f>
        <v/>
      </c>
      <c r="I450" s="79" t="str">
        <f>IF('Inventory List'!K400="","",'Inventory List'!K400)</f>
        <v/>
      </c>
      <c r="J450" s="78" t="str">
        <f>IF('Inventory List'!M400="","",'Inventory List'!M400)</f>
        <v/>
      </c>
    </row>
    <row r="451" spans="1:10" x14ac:dyDescent="0.25">
      <c r="A451" s="77" t="str">
        <f>IF('Inventory List'!A401="","",'Inventory List'!A401)</f>
        <v/>
      </c>
      <c r="B451" s="77" t="str">
        <f>IF('Inventory List'!B401="","",'Inventory List'!B401)</f>
        <v/>
      </c>
      <c r="C451" s="77" t="str">
        <f>IF('Inventory List'!C401="","",'Inventory List'!C401)</f>
        <v/>
      </c>
      <c r="D451" s="77" t="str">
        <f>IF('Inventory List'!D401="","",'Inventory List'!D401)</f>
        <v/>
      </c>
      <c r="E451" s="77" t="str">
        <f>IF('Inventory List'!E401="","",'Inventory List'!E401)</f>
        <v/>
      </c>
      <c r="F451" s="77" t="str">
        <f>IF('Inventory List'!F401="","",'Inventory List'!F401)</f>
        <v/>
      </c>
      <c r="G451" s="77" t="str">
        <f>IF('Inventory List'!G401="","",'Inventory List'!G401)</f>
        <v/>
      </c>
      <c r="H451" s="78" t="str">
        <f>IF('Inventory List'!J401="","",'Inventory List'!J401)</f>
        <v/>
      </c>
      <c r="I451" s="79" t="str">
        <f>IF('Inventory List'!K401="","",'Inventory List'!K401)</f>
        <v/>
      </c>
      <c r="J451" s="78" t="str">
        <f>IF('Inventory List'!M401="","",'Inventory List'!M401)</f>
        <v/>
      </c>
    </row>
    <row r="452" spans="1:10" x14ac:dyDescent="0.25">
      <c r="A452" s="77" t="str">
        <f>IF('Inventory List'!A402="","",'Inventory List'!A402)</f>
        <v/>
      </c>
      <c r="B452" s="77" t="str">
        <f>IF('Inventory List'!B402="","",'Inventory List'!B402)</f>
        <v/>
      </c>
      <c r="C452" s="77" t="str">
        <f>IF('Inventory List'!C402="","",'Inventory List'!C402)</f>
        <v/>
      </c>
      <c r="D452" s="77" t="str">
        <f>IF('Inventory List'!D402="","",'Inventory List'!D402)</f>
        <v/>
      </c>
      <c r="E452" s="77" t="str">
        <f>IF('Inventory List'!E402="","",'Inventory List'!E402)</f>
        <v/>
      </c>
      <c r="F452" s="77" t="str">
        <f>IF('Inventory List'!F402="","",'Inventory List'!F402)</f>
        <v/>
      </c>
      <c r="G452" s="77" t="str">
        <f>IF('Inventory List'!G402="","",'Inventory List'!G402)</f>
        <v/>
      </c>
      <c r="H452" s="78" t="str">
        <f>IF('Inventory List'!J402="","",'Inventory List'!J402)</f>
        <v/>
      </c>
      <c r="I452" s="79" t="str">
        <f>IF('Inventory List'!K402="","",'Inventory List'!K402)</f>
        <v/>
      </c>
      <c r="J452" s="78" t="str">
        <f>IF('Inventory List'!M402="","",'Inventory List'!M402)</f>
        <v/>
      </c>
    </row>
    <row r="453" spans="1:10" x14ac:dyDescent="0.25">
      <c r="A453" s="77" t="str">
        <f>IF('Inventory List'!A403="","",'Inventory List'!A403)</f>
        <v/>
      </c>
      <c r="B453" s="77" t="str">
        <f>IF('Inventory List'!B403="","",'Inventory List'!B403)</f>
        <v/>
      </c>
      <c r="C453" s="77" t="str">
        <f>IF('Inventory List'!C403="","",'Inventory List'!C403)</f>
        <v/>
      </c>
      <c r="D453" s="77" t="str">
        <f>IF('Inventory List'!D403="","",'Inventory List'!D403)</f>
        <v/>
      </c>
      <c r="E453" s="77" t="str">
        <f>IF('Inventory List'!E403="","",'Inventory List'!E403)</f>
        <v/>
      </c>
      <c r="F453" s="77" t="str">
        <f>IF('Inventory List'!F403="","",'Inventory List'!F403)</f>
        <v/>
      </c>
      <c r="G453" s="77" t="str">
        <f>IF('Inventory List'!G403="","",'Inventory List'!G403)</f>
        <v/>
      </c>
      <c r="H453" s="78" t="str">
        <f>IF('Inventory List'!J403="","",'Inventory List'!J403)</f>
        <v/>
      </c>
      <c r="I453" s="79" t="str">
        <f>IF('Inventory List'!K403="","",'Inventory List'!K403)</f>
        <v/>
      </c>
      <c r="J453" s="78" t="str">
        <f>IF('Inventory List'!M403="","",'Inventory List'!M403)</f>
        <v/>
      </c>
    </row>
    <row r="454" spans="1:10" x14ac:dyDescent="0.25">
      <c r="A454" s="77" t="str">
        <f>IF('Inventory List'!A404="","",'Inventory List'!A404)</f>
        <v/>
      </c>
      <c r="B454" s="77" t="str">
        <f>IF('Inventory List'!B404="","",'Inventory List'!B404)</f>
        <v/>
      </c>
      <c r="C454" s="77" t="str">
        <f>IF('Inventory List'!C404="","",'Inventory List'!C404)</f>
        <v/>
      </c>
      <c r="D454" s="77" t="str">
        <f>IF('Inventory List'!D404="","",'Inventory List'!D404)</f>
        <v/>
      </c>
      <c r="E454" s="77" t="str">
        <f>IF('Inventory List'!E404="","",'Inventory List'!E404)</f>
        <v/>
      </c>
      <c r="F454" s="77" t="str">
        <f>IF('Inventory List'!F404="","",'Inventory List'!F404)</f>
        <v/>
      </c>
      <c r="G454" s="77" t="str">
        <f>IF('Inventory List'!G404="","",'Inventory List'!G404)</f>
        <v/>
      </c>
      <c r="H454" s="78" t="str">
        <f>IF('Inventory List'!J404="","",'Inventory List'!J404)</f>
        <v/>
      </c>
      <c r="I454" s="79" t="str">
        <f>IF('Inventory List'!K404="","",'Inventory List'!K404)</f>
        <v/>
      </c>
      <c r="J454" s="78" t="str">
        <f>IF('Inventory List'!M404="","",'Inventory List'!M404)</f>
        <v/>
      </c>
    </row>
    <row r="455" spans="1:10" x14ac:dyDescent="0.25">
      <c r="A455" s="77" t="str">
        <f>IF('Inventory List'!A405="","",'Inventory List'!A405)</f>
        <v/>
      </c>
      <c r="B455" s="77" t="str">
        <f>IF('Inventory List'!B405="","",'Inventory List'!B405)</f>
        <v/>
      </c>
      <c r="C455" s="77" t="str">
        <f>IF('Inventory List'!C405="","",'Inventory List'!C405)</f>
        <v/>
      </c>
      <c r="D455" s="77" t="str">
        <f>IF('Inventory List'!D405="","",'Inventory List'!D405)</f>
        <v/>
      </c>
      <c r="E455" s="77" t="str">
        <f>IF('Inventory List'!E405="","",'Inventory List'!E405)</f>
        <v/>
      </c>
      <c r="F455" s="77" t="str">
        <f>IF('Inventory List'!F405="","",'Inventory List'!F405)</f>
        <v/>
      </c>
      <c r="G455" s="77" t="str">
        <f>IF('Inventory List'!G405="","",'Inventory List'!G405)</f>
        <v/>
      </c>
      <c r="H455" s="78" t="str">
        <f>IF('Inventory List'!J405="","",'Inventory List'!J405)</f>
        <v/>
      </c>
      <c r="I455" s="79" t="str">
        <f>IF('Inventory List'!K405="","",'Inventory List'!K405)</f>
        <v/>
      </c>
      <c r="J455" s="78" t="str">
        <f>IF('Inventory List'!M405="","",'Inventory List'!M405)</f>
        <v/>
      </c>
    </row>
    <row r="456" spans="1:10" x14ac:dyDescent="0.25">
      <c r="A456" s="77" t="str">
        <f>IF('Inventory List'!A406="","",'Inventory List'!A406)</f>
        <v/>
      </c>
      <c r="B456" s="77" t="str">
        <f>IF('Inventory List'!B406="","",'Inventory List'!B406)</f>
        <v/>
      </c>
      <c r="C456" s="77" t="str">
        <f>IF('Inventory List'!C406="","",'Inventory List'!C406)</f>
        <v/>
      </c>
      <c r="D456" s="77" t="str">
        <f>IF('Inventory List'!D406="","",'Inventory List'!D406)</f>
        <v/>
      </c>
      <c r="E456" s="77" t="str">
        <f>IF('Inventory List'!E406="","",'Inventory List'!E406)</f>
        <v/>
      </c>
      <c r="F456" s="77" t="str">
        <f>IF('Inventory List'!F406="","",'Inventory List'!F406)</f>
        <v/>
      </c>
      <c r="G456" s="77" t="str">
        <f>IF('Inventory List'!G406="","",'Inventory List'!G406)</f>
        <v/>
      </c>
      <c r="H456" s="78" t="str">
        <f>IF('Inventory List'!J406="","",'Inventory List'!J406)</f>
        <v/>
      </c>
      <c r="I456" s="79" t="str">
        <f>IF('Inventory List'!K406="","",'Inventory List'!K406)</f>
        <v/>
      </c>
      <c r="J456" s="78" t="str">
        <f>IF('Inventory List'!M406="","",'Inventory List'!M406)</f>
        <v/>
      </c>
    </row>
    <row r="457" spans="1:10" x14ac:dyDescent="0.25">
      <c r="A457" s="77" t="str">
        <f>IF('Inventory List'!A407="","",'Inventory List'!A407)</f>
        <v/>
      </c>
      <c r="B457" s="77" t="str">
        <f>IF('Inventory List'!B407="","",'Inventory List'!B407)</f>
        <v/>
      </c>
      <c r="C457" s="77" t="str">
        <f>IF('Inventory List'!C407="","",'Inventory List'!C407)</f>
        <v/>
      </c>
      <c r="D457" s="77" t="str">
        <f>IF('Inventory List'!D407="","",'Inventory List'!D407)</f>
        <v/>
      </c>
      <c r="E457" s="77" t="str">
        <f>IF('Inventory List'!E407="","",'Inventory List'!E407)</f>
        <v/>
      </c>
      <c r="F457" s="77" t="str">
        <f>IF('Inventory List'!F407="","",'Inventory List'!F407)</f>
        <v/>
      </c>
      <c r="G457" s="77" t="str">
        <f>IF('Inventory List'!G407="","",'Inventory List'!G407)</f>
        <v/>
      </c>
      <c r="H457" s="78" t="str">
        <f>IF('Inventory List'!J407="","",'Inventory List'!J407)</f>
        <v/>
      </c>
      <c r="I457" s="79" t="str">
        <f>IF('Inventory List'!K407="","",'Inventory List'!K407)</f>
        <v/>
      </c>
      <c r="J457" s="78" t="str">
        <f>IF('Inventory List'!M407="","",'Inventory List'!M407)</f>
        <v/>
      </c>
    </row>
    <row r="458" spans="1:10" x14ac:dyDescent="0.25">
      <c r="A458" s="77" t="str">
        <f>IF('Inventory List'!A408="","",'Inventory List'!A408)</f>
        <v/>
      </c>
      <c r="B458" s="77" t="str">
        <f>IF('Inventory List'!B408="","",'Inventory List'!B408)</f>
        <v/>
      </c>
      <c r="C458" s="77" t="str">
        <f>IF('Inventory List'!C408="","",'Inventory List'!C408)</f>
        <v/>
      </c>
      <c r="D458" s="77" t="str">
        <f>IF('Inventory List'!D408="","",'Inventory List'!D408)</f>
        <v/>
      </c>
      <c r="E458" s="77" t="str">
        <f>IF('Inventory List'!E408="","",'Inventory List'!E408)</f>
        <v/>
      </c>
      <c r="F458" s="77" t="str">
        <f>IF('Inventory List'!F408="","",'Inventory List'!F408)</f>
        <v/>
      </c>
      <c r="G458" s="77" t="str">
        <f>IF('Inventory List'!G408="","",'Inventory List'!G408)</f>
        <v/>
      </c>
      <c r="H458" s="78" t="str">
        <f>IF('Inventory List'!J408="","",'Inventory List'!J408)</f>
        <v/>
      </c>
      <c r="I458" s="79" t="str">
        <f>IF('Inventory List'!K408="","",'Inventory List'!K408)</f>
        <v/>
      </c>
      <c r="J458" s="78" t="str">
        <f>IF('Inventory List'!M408="","",'Inventory List'!M408)</f>
        <v/>
      </c>
    </row>
    <row r="459" spans="1:10" x14ac:dyDescent="0.25">
      <c r="A459" s="77" t="str">
        <f>IF('Inventory List'!A409="","",'Inventory List'!A409)</f>
        <v/>
      </c>
      <c r="B459" s="77" t="str">
        <f>IF('Inventory List'!B409="","",'Inventory List'!B409)</f>
        <v/>
      </c>
      <c r="C459" s="77" t="str">
        <f>IF('Inventory List'!C409="","",'Inventory List'!C409)</f>
        <v/>
      </c>
      <c r="D459" s="77" t="str">
        <f>IF('Inventory List'!D409="","",'Inventory List'!D409)</f>
        <v/>
      </c>
      <c r="E459" s="77" t="str">
        <f>IF('Inventory List'!E409="","",'Inventory List'!E409)</f>
        <v/>
      </c>
      <c r="F459" s="77" t="str">
        <f>IF('Inventory List'!F409="","",'Inventory List'!F409)</f>
        <v/>
      </c>
      <c r="G459" s="77" t="str">
        <f>IF('Inventory List'!G409="","",'Inventory List'!G409)</f>
        <v/>
      </c>
      <c r="H459" s="78" t="str">
        <f>IF('Inventory List'!J409="","",'Inventory List'!J409)</f>
        <v/>
      </c>
      <c r="I459" s="79" t="str">
        <f>IF('Inventory List'!K409="","",'Inventory List'!K409)</f>
        <v/>
      </c>
      <c r="J459" s="78" t="str">
        <f>IF('Inventory List'!M409="","",'Inventory List'!M409)</f>
        <v/>
      </c>
    </row>
    <row r="460" spans="1:10" x14ac:dyDescent="0.25">
      <c r="A460" s="77" t="str">
        <f>IF('Inventory List'!A410="","",'Inventory List'!A410)</f>
        <v/>
      </c>
      <c r="B460" s="77" t="str">
        <f>IF('Inventory List'!B410="","",'Inventory List'!B410)</f>
        <v/>
      </c>
      <c r="C460" s="77" t="str">
        <f>IF('Inventory List'!C410="","",'Inventory List'!C410)</f>
        <v/>
      </c>
      <c r="D460" s="77" t="str">
        <f>IF('Inventory List'!D410="","",'Inventory List'!D410)</f>
        <v/>
      </c>
      <c r="E460" s="77" t="str">
        <f>IF('Inventory List'!E410="","",'Inventory List'!E410)</f>
        <v/>
      </c>
      <c r="F460" s="77" t="str">
        <f>IF('Inventory List'!F410="","",'Inventory List'!F410)</f>
        <v/>
      </c>
      <c r="G460" s="77" t="str">
        <f>IF('Inventory List'!G410="","",'Inventory List'!G410)</f>
        <v/>
      </c>
      <c r="H460" s="78" t="str">
        <f>IF('Inventory List'!J410="","",'Inventory List'!J410)</f>
        <v/>
      </c>
      <c r="I460" s="79" t="str">
        <f>IF('Inventory List'!K410="","",'Inventory List'!K410)</f>
        <v/>
      </c>
      <c r="J460" s="78" t="str">
        <f>IF('Inventory List'!M410="","",'Inventory List'!M410)</f>
        <v/>
      </c>
    </row>
    <row r="461" spans="1:10" x14ac:dyDescent="0.25">
      <c r="A461" s="77" t="str">
        <f>IF('Inventory List'!A411="","",'Inventory List'!A411)</f>
        <v/>
      </c>
      <c r="B461" s="77" t="str">
        <f>IF('Inventory List'!B411="","",'Inventory List'!B411)</f>
        <v/>
      </c>
      <c r="C461" s="77" t="str">
        <f>IF('Inventory List'!C411="","",'Inventory List'!C411)</f>
        <v/>
      </c>
      <c r="D461" s="77" t="str">
        <f>IF('Inventory List'!D411="","",'Inventory List'!D411)</f>
        <v/>
      </c>
      <c r="E461" s="77" t="str">
        <f>IF('Inventory List'!E411="","",'Inventory List'!E411)</f>
        <v/>
      </c>
      <c r="F461" s="77" t="str">
        <f>IF('Inventory List'!F411="","",'Inventory List'!F411)</f>
        <v/>
      </c>
      <c r="G461" s="77" t="str">
        <f>IF('Inventory List'!G411="","",'Inventory List'!G411)</f>
        <v/>
      </c>
      <c r="H461" s="78" t="str">
        <f>IF('Inventory List'!J411="","",'Inventory List'!J411)</f>
        <v/>
      </c>
      <c r="I461" s="79" t="str">
        <f>IF('Inventory List'!K411="","",'Inventory List'!K411)</f>
        <v/>
      </c>
      <c r="J461" s="78" t="str">
        <f>IF('Inventory List'!M411="","",'Inventory List'!M411)</f>
        <v/>
      </c>
    </row>
    <row r="462" spans="1:10" x14ac:dyDescent="0.25">
      <c r="A462" s="77" t="str">
        <f>IF('Inventory List'!A412="","",'Inventory List'!A412)</f>
        <v/>
      </c>
      <c r="B462" s="77" t="str">
        <f>IF('Inventory List'!B412="","",'Inventory List'!B412)</f>
        <v/>
      </c>
      <c r="C462" s="77" t="str">
        <f>IF('Inventory List'!C412="","",'Inventory List'!C412)</f>
        <v/>
      </c>
      <c r="D462" s="77" t="str">
        <f>IF('Inventory List'!D412="","",'Inventory List'!D412)</f>
        <v/>
      </c>
      <c r="E462" s="77" t="str">
        <f>IF('Inventory List'!E412="","",'Inventory List'!E412)</f>
        <v/>
      </c>
      <c r="F462" s="77" t="str">
        <f>IF('Inventory List'!F412="","",'Inventory List'!F412)</f>
        <v/>
      </c>
      <c r="G462" s="77" t="str">
        <f>IF('Inventory List'!G412="","",'Inventory List'!G412)</f>
        <v/>
      </c>
      <c r="H462" s="78" t="str">
        <f>IF('Inventory List'!J412="","",'Inventory List'!J412)</f>
        <v/>
      </c>
      <c r="I462" s="79" t="str">
        <f>IF('Inventory List'!K412="","",'Inventory List'!K412)</f>
        <v/>
      </c>
      <c r="J462" s="78" t="str">
        <f>IF('Inventory List'!M412="","",'Inventory List'!M412)</f>
        <v/>
      </c>
    </row>
    <row r="463" spans="1:10" x14ac:dyDescent="0.25">
      <c r="A463" s="77" t="str">
        <f>IF('Inventory List'!A413="","",'Inventory List'!A413)</f>
        <v/>
      </c>
      <c r="B463" s="77" t="str">
        <f>IF('Inventory List'!B413="","",'Inventory List'!B413)</f>
        <v/>
      </c>
      <c r="C463" s="77" t="str">
        <f>IF('Inventory List'!C413="","",'Inventory List'!C413)</f>
        <v/>
      </c>
      <c r="D463" s="77" t="str">
        <f>IF('Inventory List'!D413="","",'Inventory List'!D413)</f>
        <v/>
      </c>
      <c r="E463" s="77" t="str">
        <f>IF('Inventory List'!E413="","",'Inventory List'!E413)</f>
        <v/>
      </c>
      <c r="F463" s="77" t="str">
        <f>IF('Inventory List'!F413="","",'Inventory List'!F413)</f>
        <v/>
      </c>
      <c r="G463" s="77" t="str">
        <f>IF('Inventory List'!G413="","",'Inventory List'!G413)</f>
        <v/>
      </c>
      <c r="H463" s="78" t="str">
        <f>IF('Inventory List'!J413="","",'Inventory List'!J413)</f>
        <v/>
      </c>
      <c r="I463" s="79" t="str">
        <f>IF('Inventory List'!K413="","",'Inventory List'!K413)</f>
        <v/>
      </c>
      <c r="J463" s="78" t="str">
        <f>IF('Inventory List'!M413="","",'Inventory List'!M413)</f>
        <v/>
      </c>
    </row>
    <row r="464" spans="1:10" x14ac:dyDescent="0.25">
      <c r="A464" s="77" t="str">
        <f>IF('Inventory List'!A414="","",'Inventory List'!A414)</f>
        <v/>
      </c>
      <c r="B464" s="77" t="str">
        <f>IF('Inventory List'!B414="","",'Inventory List'!B414)</f>
        <v/>
      </c>
      <c r="C464" s="77" t="str">
        <f>IF('Inventory List'!C414="","",'Inventory List'!C414)</f>
        <v/>
      </c>
      <c r="D464" s="77" t="str">
        <f>IF('Inventory List'!D414="","",'Inventory List'!D414)</f>
        <v/>
      </c>
      <c r="E464" s="77" t="str">
        <f>IF('Inventory List'!E414="","",'Inventory List'!E414)</f>
        <v/>
      </c>
      <c r="F464" s="77" t="str">
        <f>IF('Inventory List'!F414="","",'Inventory List'!F414)</f>
        <v/>
      </c>
      <c r="G464" s="77" t="str">
        <f>IF('Inventory List'!G414="","",'Inventory List'!G414)</f>
        <v/>
      </c>
      <c r="H464" s="78" t="str">
        <f>IF('Inventory List'!J414="","",'Inventory List'!J414)</f>
        <v/>
      </c>
      <c r="I464" s="79" t="str">
        <f>IF('Inventory List'!K414="","",'Inventory List'!K414)</f>
        <v/>
      </c>
      <c r="J464" s="78" t="str">
        <f>IF('Inventory List'!M414="","",'Inventory List'!M414)</f>
        <v/>
      </c>
    </row>
    <row r="465" spans="1:10" x14ac:dyDescent="0.25">
      <c r="A465" s="77" t="str">
        <f>IF('Inventory List'!A415="","",'Inventory List'!A415)</f>
        <v/>
      </c>
      <c r="B465" s="77" t="str">
        <f>IF('Inventory List'!B415="","",'Inventory List'!B415)</f>
        <v/>
      </c>
      <c r="C465" s="77" t="str">
        <f>IF('Inventory List'!C415="","",'Inventory List'!C415)</f>
        <v/>
      </c>
      <c r="D465" s="77" t="str">
        <f>IF('Inventory List'!D415="","",'Inventory List'!D415)</f>
        <v/>
      </c>
      <c r="E465" s="77" t="str">
        <f>IF('Inventory List'!E415="","",'Inventory List'!E415)</f>
        <v/>
      </c>
      <c r="F465" s="77" t="str">
        <f>IF('Inventory List'!F415="","",'Inventory List'!F415)</f>
        <v/>
      </c>
      <c r="G465" s="77" t="str">
        <f>IF('Inventory List'!G415="","",'Inventory List'!G415)</f>
        <v/>
      </c>
      <c r="H465" s="78" t="str">
        <f>IF('Inventory List'!J415="","",'Inventory List'!J415)</f>
        <v/>
      </c>
      <c r="I465" s="79" t="str">
        <f>IF('Inventory List'!K415="","",'Inventory List'!K415)</f>
        <v/>
      </c>
      <c r="J465" s="78" t="str">
        <f>IF('Inventory List'!M415="","",'Inventory List'!M415)</f>
        <v/>
      </c>
    </row>
    <row r="466" spans="1:10" x14ac:dyDescent="0.25">
      <c r="A466" s="77" t="str">
        <f>IF('Inventory List'!A416="","",'Inventory List'!A416)</f>
        <v/>
      </c>
      <c r="B466" s="77" t="str">
        <f>IF('Inventory List'!B416="","",'Inventory List'!B416)</f>
        <v/>
      </c>
      <c r="C466" s="77" t="str">
        <f>IF('Inventory List'!C416="","",'Inventory List'!C416)</f>
        <v/>
      </c>
      <c r="D466" s="77" t="str">
        <f>IF('Inventory List'!D416="","",'Inventory List'!D416)</f>
        <v/>
      </c>
      <c r="E466" s="77" t="str">
        <f>IF('Inventory List'!E416="","",'Inventory List'!E416)</f>
        <v/>
      </c>
      <c r="F466" s="77" t="str">
        <f>IF('Inventory List'!F416="","",'Inventory List'!F416)</f>
        <v/>
      </c>
      <c r="G466" s="77" t="str">
        <f>IF('Inventory List'!G416="","",'Inventory List'!G416)</f>
        <v/>
      </c>
      <c r="H466" s="78" t="str">
        <f>IF('Inventory List'!J416="","",'Inventory List'!J416)</f>
        <v/>
      </c>
      <c r="I466" s="79" t="str">
        <f>IF('Inventory List'!K416="","",'Inventory List'!K416)</f>
        <v/>
      </c>
      <c r="J466" s="78" t="str">
        <f>IF('Inventory List'!M416="","",'Inventory List'!M416)</f>
        <v/>
      </c>
    </row>
    <row r="467" spans="1:10" x14ac:dyDescent="0.25">
      <c r="A467" s="77" t="str">
        <f>IF('Inventory List'!A417="","",'Inventory List'!A417)</f>
        <v/>
      </c>
      <c r="B467" s="77" t="str">
        <f>IF('Inventory List'!B417="","",'Inventory List'!B417)</f>
        <v/>
      </c>
      <c r="C467" s="77" t="str">
        <f>IF('Inventory List'!C417="","",'Inventory List'!C417)</f>
        <v/>
      </c>
      <c r="D467" s="77" t="str">
        <f>IF('Inventory List'!D417="","",'Inventory List'!D417)</f>
        <v/>
      </c>
      <c r="E467" s="77" t="str">
        <f>IF('Inventory List'!E417="","",'Inventory List'!E417)</f>
        <v/>
      </c>
      <c r="F467" s="77" t="str">
        <f>IF('Inventory List'!F417="","",'Inventory List'!F417)</f>
        <v/>
      </c>
      <c r="G467" s="77" t="str">
        <f>IF('Inventory List'!G417="","",'Inventory List'!G417)</f>
        <v/>
      </c>
      <c r="H467" s="78" t="str">
        <f>IF('Inventory List'!J417="","",'Inventory List'!J417)</f>
        <v/>
      </c>
      <c r="I467" s="79" t="str">
        <f>IF('Inventory List'!K417="","",'Inventory List'!K417)</f>
        <v/>
      </c>
      <c r="J467" s="78" t="str">
        <f>IF('Inventory List'!M417="","",'Inventory List'!M417)</f>
        <v/>
      </c>
    </row>
    <row r="468" spans="1:10" x14ac:dyDescent="0.25">
      <c r="A468" s="77" t="str">
        <f>IF('Inventory List'!A418="","",'Inventory List'!A418)</f>
        <v/>
      </c>
      <c r="B468" s="77" t="str">
        <f>IF('Inventory List'!B418="","",'Inventory List'!B418)</f>
        <v/>
      </c>
      <c r="C468" s="77" t="str">
        <f>IF('Inventory List'!C418="","",'Inventory List'!C418)</f>
        <v/>
      </c>
      <c r="D468" s="77" t="str">
        <f>IF('Inventory List'!D418="","",'Inventory List'!D418)</f>
        <v/>
      </c>
      <c r="E468" s="77" t="str">
        <f>IF('Inventory List'!E418="","",'Inventory List'!E418)</f>
        <v/>
      </c>
      <c r="F468" s="77" t="str">
        <f>IF('Inventory List'!F418="","",'Inventory List'!F418)</f>
        <v/>
      </c>
      <c r="G468" s="77" t="str">
        <f>IF('Inventory List'!G418="","",'Inventory List'!G418)</f>
        <v/>
      </c>
      <c r="H468" s="78" t="str">
        <f>IF('Inventory List'!J418="","",'Inventory List'!J418)</f>
        <v/>
      </c>
      <c r="I468" s="79" t="str">
        <f>IF('Inventory List'!K418="","",'Inventory List'!K418)</f>
        <v/>
      </c>
      <c r="J468" s="78" t="str">
        <f>IF('Inventory List'!M418="","",'Inventory List'!M418)</f>
        <v/>
      </c>
    </row>
    <row r="469" spans="1:10" x14ac:dyDescent="0.25">
      <c r="A469" s="77" t="str">
        <f>IF('Inventory List'!A419="","",'Inventory List'!A419)</f>
        <v/>
      </c>
      <c r="B469" s="77" t="str">
        <f>IF('Inventory List'!B419="","",'Inventory List'!B419)</f>
        <v/>
      </c>
      <c r="C469" s="77" t="str">
        <f>IF('Inventory List'!C419="","",'Inventory List'!C419)</f>
        <v/>
      </c>
      <c r="D469" s="77" t="str">
        <f>IF('Inventory List'!D419="","",'Inventory List'!D419)</f>
        <v/>
      </c>
      <c r="E469" s="77" t="str">
        <f>IF('Inventory List'!E419="","",'Inventory List'!E419)</f>
        <v/>
      </c>
      <c r="F469" s="77" t="str">
        <f>IF('Inventory List'!F419="","",'Inventory List'!F419)</f>
        <v/>
      </c>
      <c r="G469" s="77" t="str">
        <f>IF('Inventory List'!G419="","",'Inventory List'!G419)</f>
        <v/>
      </c>
      <c r="H469" s="78" t="str">
        <f>IF('Inventory List'!J419="","",'Inventory List'!J419)</f>
        <v/>
      </c>
      <c r="I469" s="79" t="str">
        <f>IF('Inventory List'!K419="","",'Inventory List'!K419)</f>
        <v/>
      </c>
      <c r="J469" s="78" t="str">
        <f>IF('Inventory List'!M419="","",'Inventory List'!M419)</f>
        <v/>
      </c>
    </row>
    <row r="470" spans="1:10" x14ac:dyDescent="0.25">
      <c r="A470" s="77" t="str">
        <f>IF('Inventory List'!A420="","",'Inventory List'!A420)</f>
        <v/>
      </c>
      <c r="B470" s="77" t="str">
        <f>IF('Inventory List'!B420="","",'Inventory List'!B420)</f>
        <v/>
      </c>
      <c r="C470" s="77" t="str">
        <f>IF('Inventory List'!C420="","",'Inventory List'!C420)</f>
        <v/>
      </c>
      <c r="D470" s="77" t="str">
        <f>IF('Inventory List'!D420="","",'Inventory List'!D420)</f>
        <v/>
      </c>
      <c r="E470" s="77" t="str">
        <f>IF('Inventory List'!E420="","",'Inventory List'!E420)</f>
        <v/>
      </c>
      <c r="F470" s="77" t="str">
        <f>IF('Inventory List'!F420="","",'Inventory List'!F420)</f>
        <v/>
      </c>
      <c r="G470" s="77" t="str">
        <f>IF('Inventory List'!G420="","",'Inventory List'!G420)</f>
        <v/>
      </c>
      <c r="H470" s="78" t="str">
        <f>IF('Inventory List'!J420="","",'Inventory List'!J420)</f>
        <v/>
      </c>
      <c r="I470" s="79" t="str">
        <f>IF('Inventory List'!K420="","",'Inventory List'!K420)</f>
        <v/>
      </c>
      <c r="J470" s="78" t="str">
        <f>IF('Inventory List'!M420="","",'Inventory List'!M420)</f>
        <v/>
      </c>
    </row>
    <row r="471" spans="1:10" x14ac:dyDescent="0.25">
      <c r="A471" s="77" t="str">
        <f>IF('Inventory List'!A421="","",'Inventory List'!A421)</f>
        <v/>
      </c>
      <c r="B471" s="77" t="str">
        <f>IF('Inventory List'!B421="","",'Inventory List'!B421)</f>
        <v/>
      </c>
      <c r="C471" s="77" t="str">
        <f>IF('Inventory List'!C421="","",'Inventory List'!C421)</f>
        <v/>
      </c>
      <c r="D471" s="77" t="str">
        <f>IF('Inventory List'!D421="","",'Inventory List'!D421)</f>
        <v/>
      </c>
      <c r="E471" s="77" t="str">
        <f>IF('Inventory List'!E421="","",'Inventory List'!E421)</f>
        <v/>
      </c>
      <c r="F471" s="77" t="str">
        <f>IF('Inventory List'!F421="","",'Inventory List'!F421)</f>
        <v/>
      </c>
      <c r="G471" s="77" t="str">
        <f>IF('Inventory List'!G421="","",'Inventory List'!G421)</f>
        <v/>
      </c>
      <c r="H471" s="78" t="str">
        <f>IF('Inventory List'!J421="","",'Inventory List'!J421)</f>
        <v/>
      </c>
      <c r="I471" s="79" t="str">
        <f>IF('Inventory List'!K421="","",'Inventory List'!K421)</f>
        <v/>
      </c>
      <c r="J471" s="78" t="str">
        <f>IF('Inventory List'!M421="","",'Inventory List'!M421)</f>
        <v/>
      </c>
    </row>
    <row r="472" spans="1:10" x14ac:dyDescent="0.25">
      <c r="A472" s="77" t="str">
        <f>IF('Inventory List'!A422="","",'Inventory List'!A422)</f>
        <v/>
      </c>
      <c r="B472" s="77" t="str">
        <f>IF('Inventory List'!B422="","",'Inventory List'!B422)</f>
        <v/>
      </c>
      <c r="C472" s="77" t="str">
        <f>IF('Inventory List'!C422="","",'Inventory List'!C422)</f>
        <v/>
      </c>
      <c r="D472" s="77" t="str">
        <f>IF('Inventory List'!D422="","",'Inventory List'!D422)</f>
        <v/>
      </c>
      <c r="E472" s="77" t="str">
        <f>IF('Inventory List'!E422="","",'Inventory List'!E422)</f>
        <v/>
      </c>
      <c r="F472" s="77" t="str">
        <f>IF('Inventory List'!F422="","",'Inventory List'!F422)</f>
        <v/>
      </c>
      <c r="G472" s="77" t="str">
        <f>IF('Inventory List'!G422="","",'Inventory List'!G422)</f>
        <v/>
      </c>
      <c r="H472" s="78" t="str">
        <f>IF('Inventory List'!J422="","",'Inventory List'!J422)</f>
        <v/>
      </c>
      <c r="I472" s="79" t="str">
        <f>IF('Inventory List'!K422="","",'Inventory List'!K422)</f>
        <v/>
      </c>
      <c r="J472" s="78" t="str">
        <f>IF('Inventory List'!M422="","",'Inventory List'!M422)</f>
        <v/>
      </c>
    </row>
    <row r="473" spans="1:10" x14ac:dyDescent="0.25">
      <c r="A473" s="77" t="str">
        <f>IF('Inventory List'!A423="","",'Inventory List'!A423)</f>
        <v/>
      </c>
      <c r="B473" s="77" t="str">
        <f>IF('Inventory List'!B423="","",'Inventory List'!B423)</f>
        <v/>
      </c>
      <c r="C473" s="77" t="str">
        <f>IF('Inventory List'!C423="","",'Inventory List'!C423)</f>
        <v/>
      </c>
      <c r="D473" s="77" t="str">
        <f>IF('Inventory List'!D423="","",'Inventory List'!D423)</f>
        <v/>
      </c>
      <c r="E473" s="77" t="str">
        <f>IF('Inventory List'!E423="","",'Inventory List'!E423)</f>
        <v/>
      </c>
      <c r="F473" s="77" t="str">
        <f>IF('Inventory List'!F423="","",'Inventory List'!F423)</f>
        <v/>
      </c>
      <c r="G473" s="77" t="str">
        <f>IF('Inventory List'!G423="","",'Inventory List'!G423)</f>
        <v/>
      </c>
      <c r="H473" s="78" t="str">
        <f>IF('Inventory List'!J423="","",'Inventory List'!J423)</f>
        <v/>
      </c>
      <c r="I473" s="79" t="str">
        <f>IF('Inventory List'!K423="","",'Inventory List'!K423)</f>
        <v/>
      </c>
      <c r="J473" s="78" t="str">
        <f>IF('Inventory List'!M423="","",'Inventory List'!M423)</f>
        <v/>
      </c>
    </row>
    <row r="474" spans="1:10" x14ac:dyDescent="0.25">
      <c r="A474" s="77" t="str">
        <f>IF('Inventory List'!A424="","",'Inventory List'!A424)</f>
        <v/>
      </c>
      <c r="B474" s="77" t="str">
        <f>IF('Inventory List'!B424="","",'Inventory List'!B424)</f>
        <v/>
      </c>
      <c r="C474" s="77" t="str">
        <f>IF('Inventory List'!C424="","",'Inventory List'!C424)</f>
        <v/>
      </c>
      <c r="D474" s="77" t="str">
        <f>IF('Inventory List'!D424="","",'Inventory List'!D424)</f>
        <v/>
      </c>
      <c r="E474" s="77" t="str">
        <f>IF('Inventory List'!E424="","",'Inventory List'!E424)</f>
        <v/>
      </c>
      <c r="F474" s="77" t="str">
        <f>IF('Inventory List'!F424="","",'Inventory List'!F424)</f>
        <v/>
      </c>
      <c r="G474" s="77" t="str">
        <f>IF('Inventory List'!G424="","",'Inventory List'!G424)</f>
        <v/>
      </c>
      <c r="H474" s="78" t="str">
        <f>IF('Inventory List'!J424="","",'Inventory List'!J424)</f>
        <v/>
      </c>
      <c r="I474" s="79" t="str">
        <f>IF('Inventory List'!K424="","",'Inventory List'!K424)</f>
        <v/>
      </c>
      <c r="J474" s="78" t="str">
        <f>IF('Inventory List'!M424="","",'Inventory List'!M424)</f>
        <v/>
      </c>
    </row>
    <row r="475" spans="1:10" x14ac:dyDescent="0.25">
      <c r="A475" s="77" t="str">
        <f>IF('Inventory List'!A425="","",'Inventory List'!A425)</f>
        <v/>
      </c>
      <c r="B475" s="77" t="str">
        <f>IF('Inventory List'!B425="","",'Inventory List'!B425)</f>
        <v/>
      </c>
      <c r="C475" s="77" t="str">
        <f>IF('Inventory List'!C425="","",'Inventory List'!C425)</f>
        <v/>
      </c>
      <c r="D475" s="77" t="str">
        <f>IF('Inventory List'!D425="","",'Inventory List'!D425)</f>
        <v/>
      </c>
      <c r="E475" s="77" t="str">
        <f>IF('Inventory List'!E425="","",'Inventory List'!E425)</f>
        <v/>
      </c>
      <c r="F475" s="77" t="str">
        <f>IF('Inventory List'!F425="","",'Inventory List'!F425)</f>
        <v/>
      </c>
      <c r="G475" s="77" t="str">
        <f>IF('Inventory List'!G425="","",'Inventory List'!G425)</f>
        <v/>
      </c>
      <c r="H475" s="78" t="str">
        <f>IF('Inventory List'!J425="","",'Inventory List'!J425)</f>
        <v/>
      </c>
      <c r="I475" s="79" t="str">
        <f>IF('Inventory List'!K425="","",'Inventory List'!K425)</f>
        <v/>
      </c>
      <c r="J475" s="78" t="str">
        <f>IF('Inventory List'!M425="","",'Inventory List'!M425)</f>
        <v/>
      </c>
    </row>
    <row r="476" spans="1:10" x14ac:dyDescent="0.25">
      <c r="A476" s="77" t="str">
        <f>IF('Inventory List'!A426="","",'Inventory List'!A426)</f>
        <v/>
      </c>
      <c r="B476" s="77" t="str">
        <f>IF('Inventory List'!B426="","",'Inventory List'!B426)</f>
        <v/>
      </c>
      <c r="C476" s="77" t="str">
        <f>IF('Inventory List'!C426="","",'Inventory List'!C426)</f>
        <v/>
      </c>
      <c r="D476" s="77" t="str">
        <f>IF('Inventory List'!D426="","",'Inventory List'!D426)</f>
        <v/>
      </c>
      <c r="E476" s="77" t="str">
        <f>IF('Inventory List'!E426="","",'Inventory List'!E426)</f>
        <v/>
      </c>
      <c r="F476" s="77" t="str">
        <f>IF('Inventory List'!F426="","",'Inventory List'!F426)</f>
        <v/>
      </c>
      <c r="G476" s="77" t="str">
        <f>IF('Inventory List'!G426="","",'Inventory List'!G426)</f>
        <v/>
      </c>
      <c r="H476" s="78" t="str">
        <f>IF('Inventory List'!J426="","",'Inventory List'!J426)</f>
        <v/>
      </c>
      <c r="I476" s="79" t="str">
        <f>IF('Inventory List'!K426="","",'Inventory List'!K426)</f>
        <v/>
      </c>
      <c r="J476" s="78" t="str">
        <f>IF('Inventory List'!M426="","",'Inventory List'!M426)</f>
        <v/>
      </c>
    </row>
    <row r="477" spans="1:10" x14ac:dyDescent="0.25">
      <c r="A477" s="77" t="str">
        <f>IF('Inventory List'!A427="","",'Inventory List'!A427)</f>
        <v/>
      </c>
      <c r="B477" s="77" t="str">
        <f>IF('Inventory List'!B427="","",'Inventory List'!B427)</f>
        <v/>
      </c>
      <c r="C477" s="77" t="str">
        <f>IF('Inventory List'!C427="","",'Inventory List'!C427)</f>
        <v/>
      </c>
      <c r="D477" s="77" t="str">
        <f>IF('Inventory List'!D427="","",'Inventory List'!D427)</f>
        <v/>
      </c>
      <c r="E477" s="77" t="str">
        <f>IF('Inventory List'!E427="","",'Inventory List'!E427)</f>
        <v/>
      </c>
      <c r="F477" s="77" t="str">
        <f>IF('Inventory List'!F427="","",'Inventory List'!F427)</f>
        <v/>
      </c>
      <c r="G477" s="77" t="str">
        <f>IF('Inventory List'!G427="","",'Inventory List'!G427)</f>
        <v/>
      </c>
      <c r="H477" s="78" t="str">
        <f>IF('Inventory List'!J427="","",'Inventory List'!J427)</f>
        <v/>
      </c>
      <c r="I477" s="79" t="str">
        <f>IF('Inventory List'!K427="","",'Inventory List'!K427)</f>
        <v/>
      </c>
      <c r="J477" s="78" t="str">
        <f>IF('Inventory List'!M427="","",'Inventory List'!M427)</f>
        <v/>
      </c>
    </row>
    <row r="478" spans="1:10" x14ac:dyDescent="0.25">
      <c r="A478" s="77" t="str">
        <f>IF('Inventory List'!A428="","",'Inventory List'!A428)</f>
        <v/>
      </c>
      <c r="B478" s="77" t="str">
        <f>IF('Inventory List'!B428="","",'Inventory List'!B428)</f>
        <v/>
      </c>
      <c r="C478" s="77" t="str">
        <f>IF('Inventory List'!C428="","",'Inventory List'!C428)</f>
        <v/>
      </c>
      <c r="D478" s="77" t="str">
        <f>IF('Inventory List'!D428="","",'Inventory List'!D428)</f>
        <v/>
      </c>
      <c r="E478" s="77" t="str">
        <f>IF('Inventory List'!E428="","",'Inventory List'!E428)</f>
        <v/>
      </c>
      <c r="F478" s="77" t="str">
        <f>IF('Inventory List'!F428="","",'Inventory List'!F428)</f>
        <v/>
      </c>
      <c r="G478" s="77" t="str">
        <f>IF('Inventory List'!G428="","",'Inventory List'!G428)</f>
        <v/>
      </c>
      <c r="H478" s="78" t="str">
        <f>IF('Inventory List'!J428="","",'Inventory List'!J428)</f>
        <v/>
      </c>
      <c r="I478" s="79" t="str">
        <f>IF('Inventory List'!K428="","",'Inventory List'!K428)</f>
        <v/>
      </c>
      <c r="J478" s="78" t="str">
        <f>IF('Inventory List'!M428="","",'Inventory List'!M428)</f>
        <v/>
      </c>
    </row>
    <row r="479" spans="1:10" x14ac:dyDescent="0.25">
      <c r="A479" s="77" t="str">
        <f>IF('Inventory List'!A429="","",'Inventory List'!A429)</f>
        <v/>
      </c>
      <c r="B479" s="77" t="str">
        <f>IF('Inventory List'!B429="","",'Inventory List'!B429)</f>
        <v/>
      </c>
      <c r="C479" s="77" t="str">
        <f>IF('Inventory List'!C429="","",'Inventory List'!C429)</f>
        <v/>
      </c>
      <c r="D479" s="77" t="str">
        <f>IF('Inventory List'!D429="","",'Inventory List'!D429)</f>
        <v/>
      </c>
      <c r="E479" s="77" t="str">
        <f>IF('Inventory List'!E429="","",'Inventory List'!E429)</f>
        <v/>
      </c>
      <c r="F479" s="77" t="str">
        <f>IF('Inventory List'!F429="","",'Inventory List'!F429)</f>
        <v/>
      </c>
      <c r="G479" s="77" t="str">
        <f>IF('Inventory List'!G429="","",'Inventory List'!G429)</f>
        <v/>
      </c>
      <c r="H479" s="78" t="str">
        <f>IF('Inventory List'!J429="","",'Inventory List'!J429)</f>
        <v/>
      </c>
      <c r="I479" s="79" t="str">
        <f>IF('Inventory List'!K429="","",'Inventory List'!K429)</f>
        <v/>
      </c>
      <c r="J479" s="78" t="str">
        <f>IF('Inventory List'!M429="","",'Inventory List'!M429)</f>
        <v/>
      </c>
    </row>
    <row r="480" spans="1:10" x14ac:dyDescent="0.25">
      <c r="A480" s="77" t="str">
        <f>IF('Inventory List'!A430="","",'Inventory List'!A430)</f>
        <v/>
      </c>
      <c r="B480" s="77" t="str">
        <f>IF('Inventory List'!B430="","",'Inventory List'!B430)</f>
        <v/>
      </c>
      <c r="C480" s="77" t="str">
        <f>IF('Inventory List'!C430="","",'Inventory List'!C430)</f>
        <v/>
      </c>
      <c r="D480" s="77" t="str">
        <f>IF('Inventory List'!D430="","",'Inventory List'!D430)</f>
        <v/>
      </c>
      <c r="E480" s="77" t="str">
        <f>IF('Inventory List'!E430="","",'Inventory List'!E430)</f>
        <v/>
      </c>
      <c r="F480" s="77" t="str">
        <f>IF('Inventory List'!F430="","",'Inventory List'!F430)</f>
        <v/>
      </c>
      <c r="G480" s="77" t="str">
        <f>IF('Inventory List'!G430="","",'Inventory List'!G430)</f>
        <v/>
      </c>
      <c r="H480" s="78" t="str">
        <f>IF('Inventory List'!J430="","",'Inventory List'!J430)</f>
        <v/>
      </c>
      <c r="I480" s="79" t="str">
        <f>IF('Inventory List'!K430="","",'Inventory List'!K430)</f>
        <v/>
      </c>
      <c r="J480" s="78" t="str">
        <f>IF('Inventory List'!M430="","",'Inventory List'!M430)</f>
        <v/>
      </c>
    </row>
    <row r="481" spans="1:10" x14ac:dyDescent="0.25">
      <c r="A481" s="77" t="str">
        <f>IF('Inventory List'!A431="","",'Inventory List'!A431)</f>
        <v/>
      </c>
      <c r="B481" s="77" t="str">
        <f>IF('Inventory List'!B431="","",'Inventory List'!B431)</f>
        <v/>
      </c>
      <c r="C481" s="77" t="str">
        <f>IF('Inventory List'!C431="","",'Inventory List'!C431)</f>
        <v/>
      </c>
      <c r="D481" s="77" t="str">
        <f>IF('Inventory List'!D431="","",'Inventory List'!D431)</f>
        <v/>
      </c>
      <c r="E481" s="77" t="str">
        <f>IF('Inventory List'!E431="","",'Inventory List'!E431)</f>
        <v/>
      </c>
      <c r="F481" s="77" t="str">
        <f>IF('Inventory List'!F431="","",'Inventory List'!F431)</f>
        <v/>
      </c>
      <c r="G481" s="77" t="str">
        <f>IF('Inventory List'!G431="","",'Inventory List'!G431)</f>
        <v/>
      </c>
      <c r="H481" s="78" t="str">
        <f>IF('Inventory List'!J431="","",'Inventory List'!J431)</f>
        <v/>
      </c>
      <c r="I481" s="79" t="str">
        <f>IF('Inventory List'!K431="","",'Inventory List'!K431)</f>
        <v/>
      </c>
      <c r="J481" s="78" t="str">
        <f>IF('Inventory List'!M431="","",'Inventory List'!M431)</f>
        <v/>
      </c>
    </row>
    <row r="482" spans="1:10" x14ac:dyDescent="0.25">
      <c r="A482" s="77" t="str">
        <f>IF('Inventory List'!A432="","",'Inventory List'!A432)</f>
        <v/>
      </c>
      <c r="B482" s="77" t="str">
        <f>IF('Inventory List'!B432="","",'Inventory List'!B432)</f>
        <v/>
      </c>
      <c r="C482" s="77" t="str">
        <f>IF('Inventory List'!C432="","",'Inventory List'!C432)</f>
        <v/>
      </c>
      <c r="D482" s="77" t="str">
        <f>IF('Inventory List'!D432="","",'Inventory List'!D432)</f>
        <v/>
      </c>
      <c r="E482" s="77" t="str">
        <f>IF('Inventory List'!E432="","",'Inventory List'!E432)</f>
        <v/>
      </c>
      <c r="F482" s="77" t="str">
        <f>IF('Inventory List'!F432="","",'Inventory List'!F432)</f>
        <v/>
      </c>
      <c r="G482" s="77" t="str">
        <f>IF('Inventory List'!G432="","",'Inventory List'!G432)</f>
        <v/>
      </c>
      <c r="H482" s="78" t="str">
        <f>IF('Inventory List'!J432="","",'Inventory List'!J432)</f>
        <v/>
      </c>
      <c r="I482" s="79" t="str">
        <f>IF('Inventory List'!K432="","",'Inventory List'!K432)</f>
        <v/>
      </c>
      <c r="J482" s="78" t="str">
        <f>IF('Inventory List'!M432="","",'Inventory List'!M432)</f>
        <v/>
      </c>
    </row>
    <row r="483" spans="1:10" x14ac:dyDescent="0.25">
      <c r="A483" s="77" t="str">
        <f>IF('Inventory List'!A433="","",'Inventory List'!A433)</f>
        <v/>
      </c>
      <c r="B483" s="77" t="str">
        <f>IF('Inventory List'!B433="","",'Inventory List'!B433)</f>
        <v/>
      </c>
      <c r="C483" s="77" t="str">
        <f>IF('Inventory List'!C433="","",'Inventory List'!C433)</f>
        <v/>
      </c>
      <c r="D483" s="77" t="str">
        <f>IF('Inventory List'!D433="","",'Inventory List'!D433)</f>
        <v/>
      </c>
      <c r="E483" s="77" t="str">
        <f>IF('Inventory List'!E433="","",'Inventory List'!E433)</f>
        <v/>
      </c>
      <c r="F483" s="77" t="str">
        <f>IF('Inventory List'!F433="","",'Inventory List'!F433)</f>
        <v/>
      </c>
      <c r="G483" s="77" t="str">
        <f>IF('Inventory List'!G433="","",'Inventory List'!G433)</f>
        <v/>
      </c>
      <c r="H483" s="78" t="str">
        <f>IF('Inventory List'!J433="","",'Inventory List'!J433)</f>
        <v/>
      </c>
      <c r="I483" s="79" t="str">
        <f>IF('Inventory List'!K433="","",'Inventory List'!K433)</f>
        <v/>
      </c>
      <c r="J483" s="78" t="str">
        <f>IF('Inventory List'!M433="","",'Inventory List'!M433)</f>
        <v/>
      </c>
    </row>
    <row r="484" spans="1:10" x14ac:dyDescent="0.25">
      <c r="A484" s="77" t="str">
        <f>IF('Inventory List'!A434="","",'Inventory List'!A434)</f>
        <v/>
      </c>
      <c r="B484" s="77" t="str">
        <f>IF('Inventory List'!B434="","",'Inventory List'!B434)</f>
        <v/>
      </c>
      <c r="C484" s="77" t="str">
        <f>IF('Inventory List'!C434="","",'Inventory List'!C434)</f>
        <v/>
      </c>
      <c r="D484" s="77" t="str">
        <f>IF('Inventory List'!D434="","",'Inventory List'!D434)</f>
        <v/>
      </c>
      <c r="E484" s="77" t="str">
        <f>IF('Inventory List'!E434="","",'Inventory List'!E434)</f>
        <v/>
      </c>
      <c r="F484" s="77" t="str">
        <f>IF('Inventory List'!F434="","",'Inventory List'!F434)</f>
        <v/>
      </c>
      <c r="G484" s="77" t="str">
        <f>IF('Inventory List'!G434="","",'Inventory List'!G434)</f>
        <v/>
      </c>
      <c r="H484" s="78" t="str">
        <f>IF('Inventory List'!J434="","",'Inventory List'!J434)</f>
        <v/>
      </c>
      <c r="I484" s="79" t="str">
        <f>IF('Inventory List'!K434="","",'Inventory List'!K434)</f>
        <v/>
      </c>
      <c r="J484" s="78" t="str">
        <f>IF('Inventory List'!M434="","",'Inventory List'!M434)</f>
        <v/>
      </c>
    </row>
    <row r="485" spans="1:10" x14ac:dyDescent="0.25">
      <c r="A485" s="77" t="str">
        <f>IF('Inventory List'!A435="","",'Inventory List'!A435)</f>
        <v/>
      </c>
      <c r="B485" s="77" t="str">
        <f>IF('Inventory List'!B435="","",'Inventory List'!B435)</f>
        <v/>
      </c>
      <c r="C485" s="77" t="str">
        <f>IF('Inventory List'!C435="","",'Inventory List'!C435)</f>
        <v/>
      </c>
      <c r="D485" s="77" t="str">
        <f>IF('Inventory List'!D435="","",'Inventory List'!D435)</f>
        <v/>
      </c>
      <c r="E485" s="77" t="str">
        <f>IF('Inventory List'!E435="","",'Inventory List'!E435)</f>
        <v/>
      </c>
      <c r="F485" s="77" t="str">
        <f>IF('Inventory List'!F435="","",'Inventory List'!F435)</f>
        <v/>
      </c>
      <c r="G485" s="77" t="str">
        <f>IF('Inventory List'!G435="","",'Inventory List'!G435)</f>
        <v/>
      </c>
      <c r="H485" s="78" t="str">
        <f>IF('Inventory List'!J435="","",'Inventory List'!J435)</f>
        <v/>
      </c>
      <c r="I485" s="79" t="str">
        <f>IF('Inventory List'!K435="","",'Inventory List'!K435)</f>
        <v/>
      </c>
      <c r="J485" s="78" t="str">
        <f>IF('Inventory List'!M435="","",'Inventory List'!M435)</f>
        <v/>
      </c>
    </row>
    <row r="486" spans="1:10" x14ac:dyDescent="0.25">
      <c r="A486" s="77" t="str">
        <f>IF('Inventory List'!A436="","",'Inventory List'!A436)</f>
        <v/>
      </c>
      <c r="B486" s="77" t="str">
        <f>IF('Inventory List'!B436="","",'Inventory List'!B436)</f>
        <v/>
      </c>
      <c r="C486" s="77" t="str">
        <f>IF('Inventory List'!C436="","",'Inventory List'!C436)</f>
        <v/>
      </c>
      <c r="D486" s="77" t="str">
        <f>IF('Inventory List'!D436="","",'Inventory List'!D436)</f>
        <v/>
      </c>
      <c r="E486" s="77" t="str">
        <f>IF('Inventory List'!E436="","",'Inventory List'!E436)</f>
        <v/>
      </c>
      <c r="F486" s="77" t="str">
        <f>IF('Inventory List'!F436="","",'Inventory List'!F436)</f>
        <v/>
      </c>
      <c r="G486" s="77" t="str">
        <f>IF('Inventory List'!G436="","",'Inventory List'!G436)</f>
        <v/>
      </c>
      <c r="H486" s="78" t="str">
        <f>IF('Inventory List'!J436="","",'Inventory List'!J436)</f>
        <v/>
      </c>
      <c r="I486" s="79" t="str">
        <f>IF('Inventory List'!K436="","",'Inventory List'!K436)</f>
        <v/>
      </c>
      <c r="J486" s="78" t="str">
        <f>IF('Inventory List'!M436="","",'Inventory List'!M436)</f>
        <v/>
      </c>
    </row>
    <row r="487" spans="1:10" x14ac:dyDescent="0.25">
      <c r="A487" s="77" t="str">
        <f>IF('Inventory List'!A437="","",'Inventory List'!A437)</f>
        <v/>
      </c>
      <c r="B487" s="77" t="str">
        <f>IF('Inventory List'!B437="","",'Inventory List'!B437)</f>
        <v/>
      </c>
      <c r="C487" s="77" t="str">
        <f>IF('Inventory List'!C437="","",'Inventory List'!C437)</f>
        <v/>
      </c>
      <c r="D487" s="77" t="str">
        <f>IF('Inventory List'!D437="","",'Inventory List'!D437)</f>
        <v/>
      </c>
      <c r="E487" s="77" t="str">
        <f>IF('Inventory List'!E437="","",'Inventory List'!E437)</f>
        <v/>
      </c>
      <c r="F487" s="77" t="str">
        <f>IF('Inventory List'!F437="","",'Inventory List'!F437)</f>
        <v/>
      </c>
      <c r="G487" s="77" t="str">
        <f>IF('Inventory List'!G437="","",'Inventory List'!G437)</f>
        <v/>
      </c>
      <c r="H487" s="78" t="str">
        <f>IF('Inventory List'!J437="","",'Inventory List'!J437)</f>
        <v/>
      </c>
      <c r="I487" s="79" t="str">
        <f>IF('Inventory List'!K437="","",'Inventory List'!K437)</f>
        <v/>
      </c>
      <c r="J487" s="78" t="str">
        <f>IF('Inventory List'!M437="","",'Inventory List'!M437)</f>
        <v/>
      </c>
    </row>
    <row r="488" spans="1:10" x14ac:dyDescent="0.25">
      <c r="A488" s="77" t="str">
        <f>IF('Inventory List'!A438="","",'Inventory List'!A438)</f>
        <v/>
      </c>
      <c r="B488" s="77" t="str">
        <f>IF('Inventory List'!B438="","",'Inventory List'!B438)</f>
        <v/>
      </c>
      <c r="C488" s="77" t="str">
        <f>IF('Inventory List'!C438="","",'Inventory List'!C438)</f>
        <v/>
      </c>
      <c r="D488" s="77" t="str">
        <f>IF('Inventory List'!D438="","",'Inventory List'!D438)</f>
        <v/>
      </c>
      <c r="E488" s="77" t="str">
        <f>IF('Inventory List'!E438="","",'Inventory List'!E438)</f>
        <v/>
      </c>
      <c r="F488" s="77" t="str">
        <f>IF('Inventory List'!F438="","",'Inventory List'!F438)</f>
        <v/>
      </c>
      <c r="G488" s="77" t="str">
        <f>IF('Inventory List'!G438="","",'Inventory List'!G438)</f>
        <v/>
      </c>
      <c r="H488" s="78" t="str">
        <f>IF('Inventory List'!J438="","",'Inventory List'!J438)</f>
        <v/>
      </c>
      <c r="I488" s="79" t="str">
        <f>IF('Inventory List'!K438="","",'Inventory List'!K438)</f>
        <v/>
      </c>
      <c r="J488" s="78" t="str">
        <f>IF('Inventory List'!M438="","",'Inventory List'!M438)</f>
        <v/>
      </c>
    </row>
    <row r="489" spans="1:10" x14ac:dyDescent="0.25">
      <c r="A489" s="77" t="str">
        <f>IF('Inventory List'!A439="","",'Inventory List'!A439)</f>
        <v/>
      </c>
      <c r="B489" s="77" t="str">
        <f>IF('Inventory List'!B439="","",'Inventory List'!B439)</f>
        <v/>
      </c>
      <c r="C489" s="77" t="str">
        <f>IF('Inventory List'!C439="","",'Inventory List'!C439)</f>
        <v/>
      </c>
      <c r="D489" s="77" t="str">
        <f>IF('Inventory List'!D439="","",'Inventory List'!D439)</f>
        <v/>
      </c>
      <c r="E489" s="77" t="str">
        <f>IF('Inventory List'!E439="","",'Inventory List'!E439)</f>
        <v/>
      </c>
      <c r="F489" s="77" t="str">
        <f>IF('Inventory List'!F439="","",'Inventory List'!F439)</f>
        <v/>
      </c>
      <c r="G489" s="77" t="str">
        <f>IF('Inventory List'!G439="","",'Inventory List'!G439)</f>
        <v/>
      </c>
      <c r="H489" s="78" t="str">
        <f>IF('Inventory List'!J439="","",'Inventory List'!J439)</f>
        <v/>
      </c>
      <c r="I489" s="79" t="str">
        <f>IF('Inventory List'!K439="","",'Inventory List'!K439)</f>
        <v/>
      </c>
      <c r="J489" s="78" t="str">
        <f>IF('Inventory List'!M439="","",'Inventory List'!M439)</f>
        <v/>
      </c>
    </row>
    <row r="490" spans="1:10" x14ac:dyDescent="0.25">
      <c r="A490" s="77" t="str">
        <f>IF('Inventory List'!A440="","",'Inventory List'!A440)</f>
        <v/>
      </c>
      <c r="B490" s="77" t="str">
        <f>IF('Inventory List'!B440="","",'Inventory List'!B440)</f>
        <v/>
      </c>
      <c r="C490" s="77" t="str">
        <f>IF('Inventory List'!C440="","",'Inventory List'!C440)</f>
        <v/>
      </c>
      <c r="D490" s="77" t="str">
        <f>IF('Inventory List'!D440="","",'Inventory List'!D440)</f>
        <v/>
      </c>
      <c r="E490" s="77" t="str">
        <f>IF('Inventory List'!E440="","",'Inventory List'!E440)</f>
        <v/>
      </c>
      <c r="F490" s="77" t="str">
        <f>IF('Inventory List'!F440="","",'Inventory List'!F440)</f>
        <v/>
      </c>
      <c r="G490" s="77" t="str">
        <f>IF('Inventory List'!G440="","",'Inventory List'!G440)</f>
        <v/>
      </c>
      <c r="H490" s="78" t="str">
        <f>IF('Inventory List'!J440="","",'Inventory List'!J440)</f>
        <v/>
      </c>
      <c r="I490" s="79" t="str">
        <f>IF('Inventory List'!K440="","",'Inventory List'!K440)</f>
        <v/>
      </c>
      <c r="J490" s="78" t="str">
        <f>IF('Inventory List'!M440="","",'Inventory List'!M440)</f>
        <v/>
      </c>
    </row>
    <row r="491" spans="1:10" x14ac:dyDescent="0.25">
      <c r="A491" s="77" t="str">
        <f>IF('Inventory List'!A441="","",'Inventory List'!A441)</f>
        <v/>
      </c>
      <c r="B491" s="77" t="str">
        <f>IF('Inventory List'!B441="","",'Inventory List'!B441)</f>
        <v/>
      </c>
      <c r="C491" s="77" t="str">
        <f>IF('Inventory List'!C441="","",'Inventory List'!C441)</f>
        <v/>
      </c>
      <c r="D491" s="77" t="str">
        <f>IF('Inventory List'!D441="","",'Inventory List'!D441)</f>
        <v/>
      </c>
      <c r="E491" s="77" t="str">
        <f>IF('Inventory List'!E441="","",'Inventory List'!E441)</f>
        <v/>
      </c>
      <c r="F491" s="77" t="str">
        <f>IF('Inventory List'!F441="","",'Inventory List'!F441)</f>
        <v/>
      </c>
      <c r="G491" s="77" t="str">
        <f>IF('Inventory List'!G441="","",'Inventory List'!G441)</f>
        <v/>
      </c>
      <c r="H491" s="78" t="str">
        <f>IF('Inventory List'!J441="","",'Inventory List'!J441)</f>
        <v/>
      </c>
      <c r="I491" s="79" t="str">
        <f>IF('Inventory List'!K441="","",'Inventory List'!K441)</f>
        <v/>
      </c>
      <c r="J491" s="78" t="str">
        <f>IF('Inventory List'!M441="","",'Inventory List'!M441)</f>
        <v/>
      </c>
    </row>
    <row r="492" spans="1:10" x14ac:dyDescent="0.25">
      <c r="A492" s="77" t="str">
        <f>IF('Inventory List'!A442="","",'Inventory List'!A442)</f>
        <v/>
      </c>
      <c r="B492" s="77" t="str">
        <f>IF('Inventory List'!B442="","",'Inventory List'!B442)</f>
        <v/>
      </c>
      <c r="C492" s="77" t="str">
        <f>IF('Inventory List'!C442="","",'Inventory List'!C442)</f>
        <v/>
      </c>
      <c r="D492" s="77" t="str">
        <f>IF('Inventory List'!D442="","",'Inventory List'!D442)</f>
        <v/>
      </c>
      <c r="E492" s="77" t="str">
        <f>IF('Inventory List'!E442="","",'Inventory List'!E442)</f>
        <v/>
      </c>
      <c r="F492" s="77" t="str">
        <f>IF('Inventory List'!F442="","",'Inventory List'!F442)</f>
        <v/>
      </c>
      <c r="G492" s="77" t="str">
        <f>IF('Inventory List'!G442="","",'Inventory List'!G442)</f>
        <v/>
      </c>
      <c r="H492" s="78" t="str">
        <f>IF('Inventory List'!J442="","",'Inventory List'!J442)</f>
        <v/>
      </c>
      <c r="I492" s="79" t="str">
        <f>IF('Inventory List'!K442="","",'Inventory List'!K442)</f>
        <v/>
      </c>
      <c r="J492" s="78" t="str">
        <f>IF('Inventory List'!M442="","",'Inventory List'!M442)</f>
        <v/>
      </c>
    </row>
    <row r="493" spans="1:10" x14ac:dyDescent="0.25">
      <c r="A493" s="77" t="str">
        <f>IF('Inventory List'!A443="","",'Inventory List'!A443)</f>
        <v/>
      </c>
      <c r="B493" s="77" t="str">
        <f>IF('Inventory List'!B443="","",'Inventory List'!B443)</f>
        <v/>
      </c>
      <c r="C493" s="77" t="str">
        <f>IF('Inventory List'!C443="","",'Inventory List'!C443)</f>
        <v/>
      </c>
      <c r="D493" s="77" t="str">
        <f>IF('Inventory List'!D443="","",'Inventory List'!D443)</f>
        <v/>
      </c>
      <c r="E493" s="77" t="str">
        <f>IF('Inventory List'!E443="","",'Inventory List'!E443)</f>
        <v/>
      </c>
      <c r="F493" s="77" t="str">
        <f>IF('Inventory List'!F443="","",'Inventory List'!F443)</f>
        <v/>
      </c>
      <c r="G493" s="77" t="str">
        <f>IF('Inventory List'!G443="","",'Inventory List'!G443)</f>
        <v/>
      </c>
      <c r="H493" s="78" t="str">
        <f>IF('Inventory List'!J443="","",'Inventory List'!J443)</f>
        <v/>
      </c>
      <c r="I493" s="79" t="str">
        <f>IF('Inventory List'!K443="","",'Inventory List'!K443)</f>
        <v/>
      </c>
      <c r="J493" s="78" t="str">
        <f>IF('Inventory List'!M443="","",'Inventory List'!M443)</f>
        <v/>
      </c>
    </row>
    <row r="494" spans="1:10" x14ac:dyDescent="0.25">
      <c r="A494" s="77" t="str">
        <f>IF('Inventory List'!A444="","",'Inventory List'!A444)</f>
        <v/>
      </c>
      <c r="B494" s="77" t="str">
        <f>IF('Inventory List'!B444="","",'Inventory List'!B444)</f>
        <v/>
      </c>
      <c r="C494" s="77" t="str">
        <f>IF('Inventory List'!C444="","",'Inventory List'!C444)</f>
        <v/>
      </c>
      <c r="D494" s="77" t="str">
        <f>IF('Inventory List'!D444="","",'Inventory List'!D444)</f>
        <v/>
      </c>
      <c r="E494" s="77" t="str">
        <f>IF('Inventory List'!E444="","",'Inventory List'!E444)</f>
        <v/>
      </c>
      <c r="F494" s="77" t="str">
        <f>IF('Inventory List'!F444="","",'Inventory List'!F444)</f>
        <v/>
      </c>
      <c r="G494" s="77" t="str">
        <f>IF('Inventory List'!G444="","",'Inventory List'!G444)</f>
        <v/>
      </c>
      <c r="H494" s="78" t="str">
        <f>IF('Inventory List'!J444="","",'Inventory List'!J444)</f>
        <v/>
      </c>
      <c r="I494" s="79" t="str">
        <f>IF('Inventory List'!K444="","",'Inventory List'!K444)</f>
        <v/>
      </c>
      <c r="J494" s="78" t="str">
        <f>IF('Inventory List'!M444="","",'Inventory List'!M444)</f>
        <v/>
      </c>
    </row>
    <row r="495" spans="1:10" x14ac:dyDescent="0.25">
      <c r="A495" s="77" t="str">
        <f>IF('Inventory List'!A445="","",'Inventory List'!A445)</f>
        <v/>
      </c>
      <c r="B495" s="77" t="str">
        <f>IF('Inventory List'!B445="","",'Inventory List'!B445)</f>
        <v/>
      </c>
      <c r="C495" s="77" t="str">
        <f>IF('Inventory List'!C445="","",'Inventory List'!C445)</f>
        <v/>
      </c>
      <c r="D495" s="77" t="str">
        <f>IF('Inventory List'!D445="","",'Inventory List'!D445)</f>
        <v/>
      </c>
      <c r="E495" s="77" t="str">
        <f>IF('Inventory List'!E445="","",'Inventory List'!E445)</f>
        <v/>
      </c>
      <c r="F495" s="77" t="str">
        <f>IF('Inventory List'!F445="","",'Inventory List'!F445)</f>
        <v/>
      </c>
      <c r="G495" s="77" t="str">
        <f>IF('Inventory List'!G445="","",'Inventory List'!G445)</f>
        <v/>
      </c>
      <c r="H495" s="78" t="str">
        <f>IF('Inventory List'!J445="","",'Inventory List'!J445)</f>
        <v/>
      </c>
      <c r="I495" s="79" t="str">
        <f>IF('Inventory List'!K445="","",'Inventory List'!K445)</f>
        <v/>
      </c>
      <c r="J495" s="78" t="str">
        <f>IF('Inventory List'!M445="","",'Inventory List'!M445)</f>
        <v/>
      </c>
    </row>
    <row r="496" spans="1:10" x14ac:dyDescent="0.25">
      <c r="A496" s="77" t="str">
        <f>IF('Inventory List'!A446="","",'Inventory List'!A446)</f>
        <v/>
      </c>
      <c r="B496" s="77" t="str">
        <f>IF('Inventory List'!B446="","",'Inventory List'!B446)</f>
        <v/>
      </c>
      <c r="C496" s="77" t="str">
        <f>IF('Inventory List'!C446="","",'Inventory List'!C446)</f>
        <v/>
      </c>
      <c r="D496" s="77" t="str">
        <f>IF('Inventory List'!D446="","",'Inventory List'!D446)</f>
        <v/>
      </c>
      <c r="E496" s="77" t="str">
        <f>IF('Inventory List'!E446="","",'Inventory List'!E446)</f>
        <v/>
      </c>
      <c r="F496" s="77" t="str">
        <f>IF('Inventory List'!F446="","",'Inventory List'!F446)</f>
        <v/>
      </c>
      <c r="G496" s="77" t="str">
        <f>IF('Inventory List'!G446="","",'Inventory List'!G446)</f>
        <v/>
      </c>
      <c r="H496" s="78" t="str">
        <f>IF('Inventory List'!J446="","",'Inventory List'!J446)</f>
        <v/>
      </c>
      <c r="I496" s="79" t="str">
        <f>IF('Inventory List'!K446="","",'Inventory List'!K446)</f>
        <v/>
      </c>
      <c r="J496" s="78" t="str">
        <f>IF('Inventory List'!M446="","",'Inventory List'!M446)</f>
        <v/>
      </c>
    </row>
    <row r="497" spans="1:10" x14ac:dyDescent="0.25">
      <c r="A497" s="77" t="str">
        <f>IF('Inventory List'!A447="","",'Inventory List'!A447)</f>
        <v/>
      </c>
      <c r="B497" s="77" t="str">
        <f>IF('Inventory List'!B447="","",'Inventory List'!B447)</f>
        <v/>
      </c>
      <c r="C497" s="77" t="str">
        <f>IF('Inventory List'!C447="","",'Inventory List'!C447)</f>
        <v/>
      </c>
      <c r="D497" s="77" t="str">
        <f>IF('Inventory List'!D447="","",'Inventory List'!D447)</f>
        <v/>
      </c>
      <c r="E497" s="77" t="str">
        <f>IF('Inventory List'!E447="","",'Inventory List'!E447)</f>
        <v/>
      </c>
      <c r="F497" s="77" t="str">
        <f>IF('Inventory List'!F447="","",'Inventory List'!F447)</f>
        <v/>
      </c>
      <c r="G497" s="77" t="str">
        <f>IF('Inventory List'!G447="","",'Inventory List'!G447)</f>
        <v/>
      </c>
      <c r="H497" s="78" t="str">
        <f>IF('Inventory List'!J447="","",'Inventory List'!J447)</f>
        <v/>
      </c>
      <c r="I497" s="79" t="str">
        <f>IF('Inventory List'!K447="","",'Inventory List'!K447)</f>
        <v/>
      </c>
      <c r="J497" s="78" t="str">
        <f>IF('Inventory List'!M447="","",'Inventory List'!M447)</f>
        <v/>
      </c>
    </row>
    <row r="498" spans="1:10" x14ac:dyDescent="0.25">
      <c r="A498" s="77" t="str">
        <f>IF('Inventory List'!A448="","",'Inventory List'!A448)</f>
        <v/>
      </c>
      <c r="B498" s="77" t="str">
        <f>IF('Inventory List'!B448="","",'Inventory List'!B448)</f>
        <v/>
      </c>
      <c r="C498" s="77" t="str">
        <f>IF('Inventory List'!C448="","",'Inventory List'!C448)</f>
        <v/>
      </c>
      <c r="D498" s="77" t="str">
        <f>IF('Inventory List'!D448="","",'Inventory List'!D448)</f>
        <v/>
      </c>
      <c r="E498" s="77" t="str">
        <f>IF('Inventory List'!E448="","",'Inventory List'!E448)</f>
        <v/>
      </c>
      <c r="F498" s="77" t="str">
        <f>IF('Inventory List'!F448="","",'Inventory List'!F448)</f>
        <v/>
      </c>
      <c r="G498" s="77" t="str">
        <f>IF('Inventory List'!G448="","",'Inventory List'!G448)</f>
        <v/>
      </c>
      <c r="H498" s="78" t="str">
        <f>IF('Inventory List'!J448="","",'Inventory List'!J448)</f>
        <v/>
      </c>
      <c r="I498" s="79" t="str">
        <f>IF('Inventory List'!K448="","",'Inventory List'!K448)</f>
        <v/>
      </c>
      <c r="J498" s="78" t="str">
        <f>IF('Inventory List'!M448="","",'Inventory List'!M448)</f>
        <v/>
      </c>
    </row>
    <row r="499" spans="1:10" x14ac:dyDescent="0.25">
      <c r="A499" s="77" t="str">
        <f>IF('Inventory List'!A449="","",'Inventory List'!A449)</f>
        <v/>
      </c>
      <c r="B499" s="77" t="str">
        <f>IF('Inventory List'!B449="","",'Inventory List'!B449)</f>
        <v/>
      </c>
      <c r="C499" s="77" t="str">
        <f>IF('Inventory List'!C449="","",'Inventory List'!C449)</f>
        <v/>
      </c>
      <c r="D499" s="77" t="str">
        <f>IF('Inventory List'!D449="","",'Inventory List'!D449)</f>
        <v/>
      </c>
      <c r="E499" s="77" t="str">
        <f>IF('Inventory List'!E449="","",'Inventory List'!E449)</f>
        <v/>
      </c>
      <c r="F499" s="77" t="str">
        <f>IF('Inventory List'!F449="","",'Inventory List'!F449)</f>
        <v/>
      </c>
      <c r="G499" s="77" t="str">
        <f>IF('Inventory List'!G449="","",'Inventory List'!G449)</f>
        <v/>
      </c>
      <c r="H499" s="78" t="str">
        <f>IF('Inventory List'!J449="","",'Inventory List'!J449)</f>
        <v/>
      </c>
      <c r="I499" s="79" t="str">
        <f>IF('Inventory List'!K449="","",'Inventory List'!K449)</f>
        <v/>
      </c>
      <c r="J499" s="78" t="str">
        <f>IF('Inventory List'!M449="","",'Inventory List'!M449)</f>
        <v/>
      </c>
    </row>
    <row r="500" spans="1:10" x14ac:dyDescent="0.25">
      <c r="A500" s="77" t="str">
        <f>IF('Inventory List'!A450="","",'Inventory List'!A450)</f>
        <v/>
      </c>
      <c r="B500" s="77" t="str">
        <f>IF('Inventory List'!B450="","",'Inventory List'!B450)</f>
        <v/>
      </c>
      <c r="C500" s="77" t="str">
        <f>IF('Inventory List'!C450="","",'Inventory List'!C450)</f>
        <v/>
      </c>
      <c r="D500" s="77" t="str">
        <f>IF('Inventory List'!D450="","",'Inventory List'!D450)</f>
        <v/>
      </c>
      <c r="E500" s="77" t="str">
        <f>IF('Inventory List'!E450="","",'Inventory List'!E450)</f>
        <v/>
      </c>
      <c r="F500" s="77" t="str">
        <f>IF('Inventory List'!F450="","",'Inventory List'!F450)</f>
        <v/>
      </c>
      <c r="G500" s="77" t="str">
        <f>IF('Inventory List'!G450="","",'Inventory List'!G450)</f>
        <v/>
      </c>
      <c r="H500" s="78" t="str">
        <f>IF('Inventory List'!J450="","",'Inventory List'!J450)</f>
        <v/>
      </c>
      <c r="I500" s="79" t="str">
        <f>IF('Inventory List'!K450="","",'Inventory List'!K450)</f>
        <v/>
      </c>
      <c r="J500" s="78" t="str">
        <f>IF('Inventory List'!M450="","",'Inventory List'!M450)</f>
        <v/>
      </c>
    </row>
    <row r="501" spans="1:10" x14ac:dyDescent="0.25">
      <c r="A501" s="77" t="str">
        <f>IF('Inventory List'!A451="","",'Inventory List'!A451)</f>
        <v/>
      </c>
      <c r="B501" s="77" t="str">
        <f>IF('Inventory List'!B451="","",'Inventory List'!B451)</f>
        <v/>
      </c>
      <c r="C501" s="77" t="str">
        <f>IF('Inventory List'!C451="","",'Inventory List'!C451)</f>
        <v/>
      </c>
      <c r="D501" s="77" t="str">
        <f>IF('Inventory List'!D451="","",'Inventory List'!D451)</f>
        <v/>
      </c>
      <c r="E501" s="77" t="str">
        <f>IF('Inventory List'!E451="","",'Inventory List'!E451)</f>
        <v/>
      </c>
      <c r="F501" s="77" t="str">
        <f>IF('Inventory List'!F451="","",'Inventory List'!F451)</f>
        <v/>
      </c>
      <c r="G501" s="77" t="str">
        <f>IF('Inventory List'!G451="","",'Inventory List'!G451)</f>
        <v/>
      </c>
      <c r="H501" s="78" t="str">
        <f>IF('Inventory List'!J451="","",'Inventory List'!J451)</f>
        <v/>
      </c>
      <c r="I501" s="79" t="str">
        <f>IF('Inventory List'!K451="","",'Inventory List'!K451)</f>
        <v/>
      </c>
      <c r="J501" s="78" t="str">
        <f>IF('Inventory List'!M451="","",'Inventory List'!M451)</f>
        <v/>
      </c>
    </row>
    <row r="502" spans="1:10" x14ac:dyDescent="0.25">
      <c r="A502" s="77" t="str">
        <f>IF('Inventory List'!A452="","",'Inventory List'!A452)</f>
        <v/>
      </c>
      <c r="B502" s="77" t="str">
        <f>IF('Inventory List'!B452="","",'Inventory List'!B452)</f>
        <v/>
      </c>
      <c r="C502" s="77" t="str">
        <f>IF('Inventory List'!C452="","",'Inventory List'!C452)</f>
        <v/>
      </c>
      <c r="D502" s="77" t="str">
        <f>IF('Inventory List'!D452="","",'Inventory List'!D452)</f>
        <v/>
      </c>
      <c r="E502" s="77" t="str">
        <f>IF('Inventory List'!E452="","",'Inventory List'!E452)</f>
        <v/>
      </c>
      <c r="F502" s="77" t="str">
        <f>IF('Inventory List'!F452="","",'Inventory List'!F452)</f>
        <v/>
      </c>
      <c r="G502" s="77" t="str">
        <f>IF('Inventory List'!G452="","",'Inventory List'!G452)</f>
        <v/>
      </c>
      <c r="H502" s="78" t="str">
        <f>IF('Inventory List'!J452="","",'Inventory List'!J452)</f>
        <v/>
      </c>
      <c r="I502" s="79" t="str">
        <f>IF('Inventory List'!K452="","",'Inventory List'!K452)</f>
        <v/>
      </c>
      <c r="J502" s="78" t="str">
        <f>IF('Inventory List'!M452="","",'Inventory List'!M452)</f>
        <v/>
      </c>
    </row>
    <row r="503" spans="1:10" x14ac:dyDescent="0.25">
      <c r="A503" s="77" t="str">
        <f>IF('Inventory List'!A453="","",'Inventory List'!A453)</f>
        <v/>
      </c>
      <c r="B503" s="77" t="str">
        <f>IF('Inventory List'!B453="","",'Inventory List'!B453)</f>
        <v/>
      </c>
      <c r="C503" s="77" t="str">
        <f>IF('Inventory List'!C453="","",'Inventory List'!C453)</f>
        <v/>
      </c>
      <c r="D503" s="77" t="str">
        <f>IF('Inventory List'!D453="","",'Inventory List'!D453)</f>
        <v/>
      </c>
      <c r="E503" s="77" t="str">
        <f>IF('Inventory List'!E453="","",'Inventory List'!E453)</f>
        <v/>
      </c>
      <c r="F503" s="77" t="str">
        <f>IF('Inventory List'!F453="","",'Inventory List'!F453)</f>
        <v/>
      </c>
      <c r="G503" s="77" t="str">
        <f>IF('Inventory List'!G453="","",'Inventory List'!G453)</f>
        <v/>
      </c>
      <c r="H503" s="78" t="str">
        <f>IF('Inventory List'!J453="","",'Inventory List'!J453)</f>
        <v/>
      </c>
      <c r="I503" s="79" t="str">
        <f>IF('Inventory List'!K453="","",'Inventory List'!K453)</f>
        <v/>
      </c>
      <c r="J503" s="78" t="str">
        <f>IF('Inventory List'!M453="","",'Inventory List'!M453)</f>
        <v/>
      </c>
    </row>
    <row r="504" spans="1:10" x14ac:dyDescent="0.25">
      <c r="A504" s="77" t="str">
        <f>IF('Inventory List'!A454="","",'Inventory List'!A454)</f>
        <v/>
      </c>
      <c r="B504" s="77" t="str">
        <f>IF('Inventory List'!B454="","",'Inventory List'!B454)</f>
        <v/>
      </c>
      <c r="C504" s="77" t="str">
        <f>IF('Inventory List'!C454="","",'Inventory List'!C454)</f>
        <v/>
      </c>
      <c r="D504" s="77" t="str">
        <f>IF('Inventory List'!D454="","",'Inventory List'!D454)</f>
        <v/>
      </c>
      <c r="E504" s="77" t="str">
        <f>IF('Inventory List'!E454="","",'Inventory List'!E454)</f>
        <v/>
      </c>
      <c r="F504" s="77" t="str">
        <f>IF('Inventory List'!F454="","",'Inventory List'!F454)</f>
        <v/>
      </c>
      <c r="G504" s="77" t="str">
        <f>IF('Inventory List'!G454="","",'Inventory List'!G454)</f>
        <v/>
      </c>
      <c r="H504" s="78" t="str">
        <f>IF('Inventory List'!J454="","",'Inventory List'!J454)</f>
        <v/>
      </c>
      <c r="I504" s="79" t="str">
        <f>IF('Inventory List'!K454="","",'Inventory List'!K454)</f>
        <v/>
      </c>
      <c r="J504" s="78" t="str">
        <f>IF('Inventory List'!M454="","",'Inventory List'!M454)</f>
        <v/>
      </c>
    </row>
    <row r="505" spans="1:10" x14ac:dyDescent="0.25">
      <c r="A505" s="77" t="str">
        <f>IF('Inventory List'!A455="","",'Inventory List'!A455)</f>
        <v/>
      </c>
      <c r="B505" s="77" t="str">
        <f>IF('Inventory List'!B455="","",'Inventory List'!B455)</f>
        <v/>
      </c>
      <c r="C505" s="77" t="str">
        <f>IF('Inventory List'!C455="","",'Inventory List'!C455)</f>
        <v/>
      </c>
      <c r="D505" s="77" t="str">
        <f>IF('Inventory List'!D455="","",'Inventory List'!D455)</f>
        <v/>
      </c>
      <c r="E505" s="77" t="str">
        <f>IF('Inventory List'!E455="","",'Inventory List'!E455)</f>
        <v/>
      </c>
      <c r="F505" s="77" t="str">
        <f>IF('Inventory List'!F455="","",'Inventory List'!F455)</f>
        <v/>
      </c>
      <c r="G505" s="77" t="str">
        <f>IF('Inventory List'!G455="","",'Inventory List'!G455)</f>
        <v/>
      </c>
      <c r="H505" s="78" t="str">
        <f>IF('Inventory List'!J455="","",'Inventory List'!J455)</f>
        <v/>
      </c>
      <c r="I505" s="79" t="str">
        <f>IF('Inventory List'!K455="","",'Inventory List'!K455)</f>
        <v/>
      </c>
      <c r="J505" s="78" t="str">
        <f>IF('Inventory List'!M455="","",'Inventory List'!M455)</f>
        <v/>
      </c>
    </row>
    <row r="506" spans="1:10" x14ac:dyDescent="0.25">
      <c r="A506" s="77" t="str">
        <f>IF('Inventory List'!A456="","",'Inventory List'!A456)</f>
        <v/>
      </c>
      <c r="B506" s="77" t="str">
        <f>IF('Inventory List'!B456="","",'Inventory List'!B456)</f>
        <v/>
      </c>
      <c r="C506" s="77" t="str">
        <f>IF('Inventory List'!C456="","",'Inventory List'!C456)</f>
        <v/>
      </c>
      <c r="D506" s="77" t="str">
        <f>IF('Inventory List'!D456="","",'Inventory List'!D456)</f>
        <v/>
      </c>
      <c r="E506" s="77" t="str">
        <f>IF('Inventory List'!E456="","",'Inventory List'!E456)</f>
        <v/>
      </c>
      <c r="F506" s="77" t="str">
        <f>IF('Inventory List'!F456="","",'Inventory List'!F456)</f>
        <v/>
      </c>
      <c r="G506" s="77" t="str">
        <f>IF('Inventory List'!G456="","",'Inventory List'!G456)</f>
        <v/>
      </c>
      <c r="H506" s="78" t="str">
        <f>IF('Inventory List'!J456="","",'Inventory List'!J456)</f>
        <v/>
      </c>
      <c r="I506" s="79" t="str">
        <f>IF('Inventory List'!K456="","",'Inventory List'!K456)</f>
        <v/>
      </c>
      <c r="J506" s="78" t="str">
        <f>IF('Inventory List'!M456="","",'Inventory List'!M456)</f>
        <v/>
      </c>
    </row>
    <row r="507" spans="1:10" x14ac:dyDescent="0.25">
      <c r="A507" s="77" t="str">
        <f>IF('Inventory List'!A457="","",'Inventory List'!A457)</f>
        <v/>
      </c>
      <c r="B507" s="77" t="str">
        <f>IF('Inventory List'!B457="","",'Inventory List'!B457)</f>
        <v/>
      </c>
      <c r="C507" s="77" t="str">
        <f>IF('Inventory List'!C457="","",'Inventory List'!C457)</f>
        <v/>
      </c>
      <c r="D507" s="77" t="str">
        <f>IF('Inventory List'!D457="","",'Inventory List'!D457)</f>
        <v/>
      </c>
      <c r="E507" s="77" t="str">
        <f>IF('Inventory List'!E457="","",'Inventory List'!E457)</f>
        <v/>
      </c>
      <c r="F507" s="77" t="str">
        <f>IF('Inventory List'!F457="","",'Inventory List'!F457)</f>
        <v/>
      </c>
      <c r="G507" s="77" t="str">
        <f>IF('Inventory List'!G457="","",'Inventory List'!G457)</f>
        <v/>
      </c>
      <c r="H507" s="78" t="str">
        <f>IF('Inventory List'!J457="","",'Inventory List'!J457)</f>
        <v/>
      </c>
      <c r="I507" s="79" t="str">
        <f>IF('Inventory List'!K457="","",'Inventory List'!K457)</f>
        <v/>
      </c>
      <c r="J507" s="78" t="str">
        <f>IF('Inventory List'!M457="","",'Inventory List'!M457)</f>
        <v/>
      </c>
    </row>
    <row r="508" spans="1:10" x14ac:dyDescent="0.25">
      <c r="A508" s="77" t="str">
        <f>IF('Inventory List'!A458="","",'Inventory List'!A458)</f>
        <v/>
      </c>
      <c r="B508" s="77" t="str">
        <f>IF('Inventory List'!B458="","",'Inventory List'!B458)</f>
        <v/>
      </c>
      <c r="C508" s="77" t="str">
        <f>IF('Inventory List'!C458="","",'Inventory List'!C458)</f>
        <v/>
      </c>
      <c r="D508" s="77" t="str">
        <f>IF('Inventory List'!D458="","",'Inventory List'!D458)</f>
        <v/>
      </c>
      <c r="E508" s="77" t="str">
        <f>IF('Inventory List'!E458="","",'Inventory List'!E458)</f>
        <v/>
      </c>
      <c r="F508" s="77" t="str">
        <f>IF('Inventory List'!F458="","",'Inventory List'!F458)</f>
        <v/>
      </c>
      <c r="G508" s="77" t="str">
        <f>IF('Inventory List'!G458="","",'Inventory List'!G458)</f>
        <v/>
      </c>
      <c r="H508" s="78" t="str">
        <f>IF('Inventory List'!J458="","",'Inventory List'!J458)</f>
        <v/>
      </c>
      <c r="I508" s="79" t="str">
        <f>IF('Inventory List'!K458="","",'Inventory List'!K458)</f>
        <v/>
      </c>
      <c r="J508" s="78" t="str">
        <f>IF('Inventory List'!M458="","",'Inventory List'!M458)</f>
        <v/>
      </c>
    </row>
    <row r="509" spans="1:10" x14ac:dyDescent="0.25">
      <c r="A509" s="77" t="str">
        <f>IF('Inventory List'!A459="","",'Inventory List'!A459)</f>
        <v/>
      </c>
      <c r="B509" s="77" t="str">
        <f>IF('Inventory List'!B459="","",'Inventory List'!B459)</f>
        <v/>
      </c>
      <c r="C509" s="77" t="str">
        <f>IF('Inventory List'!C459="","",'Inventory List'!C459)</f>
        <v/>
      </c>
      <c r="D509" s="77" t="str">
        <f>IF('Inventory List'!D459="","",'Inventory List'!D459)</f>
        <v/>
      </c>
      <c r="E509" s="77" t="str">
        <f>IF('Inventory List'!E459="","",'Inventory List'!E459)</f>
        <v/>
      </c>
      <c r="F509" s="77" t="str">
        <f>IF('Inventory List'!F459="","",'Inventory List'!F459)</f>
        <v/>
      </c>
      <c r="G509" s="77" t="str">
        <f>IF('Inventory List'!G459="","",'Inventory List'!G459)</f>
        <v/>
      </c>
      <c r="H509" s="78" t="str">
        <f>IF('Inventory List'!J459="","",'Inventory List'!J459)</f>
        <v/>
      </c>
      <c r="I509" s="79" t="str">
        <f>IF('Inventory List'!K459="","",'Inventory List'!K459)</f>
        <v/>
      </c>
      <c r="J509" s="78" t="str">
        <f>IF('Inventory List'!M459="","",'Inventory List'!M459)</f>
        <v/>
      </c>
    </row>
    <row r="510" spans="1:10" x14ac:dyDescent="0.25">
      <c r="A510" s="77" t="str">
        <f>IF('Inventory List'!A460="","",'Inventory List'!A460)</f>
        <v/>
      </c>
      <c r="B510" s="77" t="str">
        <f>IF('Inventory List'!B460="","",'Inventory List'!B460)</f>
        <v/>
      </c>
      <c r="C510" s="77" t="str">
        <f>IF('Inventory List'!C460="","",'Inventory List'!C460)</f>
        <v/>
      </c>
      <c r="D510" s="77" t="str">
        <f>IF('Inventory List'!D460="","",'Inventory List'!D460)</f>
        <v/>
      </c>
      <c r="E510" s="77" t="str">
        <f>IF('Inventory List'!E460="","",'Inventory List'!E460)</f>
        <v/>
      </c>
      <c r="F510" s="77" t="str">
        <f>IF('Inventory List'!F460="","",'Inventory List'!F460)</f>
        <v/>
      </c>
      <c r="G510" s="77" t="str">
        <f>IF('Inventory List'!G460="","",'Inventory List'!G460)</f>
        <v/>
      </c>
      <c r="H510" s="78" t="str">
        <f>IF('Inventory List'!J460="","",'Inventory List'!J460)</f>
        <v/>
      </c>
      <c r="I510" s="79" t="str">
        <f>IF('Inventory List'!K460="","",'Inventory List'!K460)</f>
        <v/>
      </c>
      <c r="J510" s="78" t="str">
        <f>IF('Inventory List'!M460="","",'Inventory List'!M460)</f>
        <v/>
      </c>
    </row>
    <row r="511" spans="1:10" x14ac:dyDescent="0.25">
      <c r="A511" s="77" t="str">
        <f>IF('Inventory List'!A461="","",'Inventory List'!A461)</f>
        <v/>
      </c>
      <c r="B511" s="77" t="str">
        <f>IF('Inventory List'!B461="","",'Inventory List'!B461)</f>
        <v/>
      </c>
      <c r="C511" s="77" t="str">
        <f>IF('Inventory List'!C461="","",'Inventory List'!C461)</f>
        <v/>
      </c>
      <c r="D511" s="77" t="str">
        <f>IF('Inventory List'!D461="","",'Inventory List'!D461)</f>
        <v/>
      </c>
      <c r="E511" s="77" t="str">
        <f>IF('Inventory List'!E461="","",'Inventory List'!E461)</f>
        <v/>
      </c>
      <c r="F511" s="77" t="str">
        <f>IF('Inventory List'!F461="","",'Inventory List'!F461)</f>
        <v/>
      </c>
      <c r="G511" s="77" t="str">
        <f>IF('Inventory List'!G461="","",'Inventory List'!G461)</f>
        <v/>
      </c>
      <c r="H511" s="78" t="str">
        <f>IF('Inventory List'!J461="","",'Inventory List'!J461)</f>
        <v/>
      </c>
      <c r="I511" s="79" t="str">
        <f>IF('Inventory List'!K461="","",'Inventory List'!K461)</f>
        <v/>
      </c>
      <c r="J511" s="78" t="str">
        <f>IF('Inventory List'!M461="","",'Inventory List'!M461)</f>
        <v/>
      </c>
    </row>
    <row r="512" spans="1:10" x14ac:dyDescent="0.25">
      <c r="A512" s="77" t="str">
        <f>IF('Inventory List'!A462="","",'Inventory List'!A462)</f>
        <v/>
      </c>
      <c r="B512" s="77" t="str">
        <f>IF('Inventory List'!B462="","",'Inventory List'!B462)</f>
        <v/>
      </c>
      <c r="C512" s="77" t="str">
        <f>IF('Inventory List'!C462="","",'Inventory List'!C462)</f>
        <v/>
      </c>
      <c r="D512" s="77" t="str">
        <f>IF('Inventory List'!D462="","",'Inventory List'!D462)</f>
        <v/>
      </c>
      <c r="E512" s="77" t="str">
        <f>IF('Inventory List'!E462="","",'Inventory List'!E462)</f>
        <v/>
      </c>
      <c r="F512" s="77" t="str">
        <f>IF('Inventory List'!F462="","",'Inventory List'!F462)</f>
        <v/>
      </c>
      <c r="G512" s="77" t="str">
        <f>IF('Inventory List'!G462="","",'Inventory List'!G462)</f>
        <v/>
      </c>
      <c r="H512" s="78" t="str">
        <f>IF('Inventory List'!J462="","",'Inventory List'!J462)</f>
        <v/>
      </c>
      <c r="I512" s="79" t="str">
        <f>IF('Inventory List'!K462="","",'Inventory List'!K462)</f>
        <v/>
      </c>
      <c r="J512" s="78" t="str">
        <f>IF('Inventory List'!M462="","",'Inventory List'!M462)</f>
        <v/>
      </c>
    </row>
    <row r="513" spans="1:10" x14ac:dyDescent="0.25">
      <c r="A513" s="77" t="str">
        <f>IF('Inventory List'!A463="","",'Inventory List'!A463)</f>
        <v/>
      </c>
      <c r="B513" s="77" t="str">
        <f>IF('Inventory List'!B463="","",'Inventory List'!B463)</f>
        <v/>
      </c>
      <c r="C513" s="77" t="str">
        <f>IF('Inventory List'!C463="","",'Inventory List'!C463)</f>
        <v/>
      </c>
      <c r="D513" s="77" t="str">
        <f>IF('Inventory List'!D463="","",'Inventory List'!D463)</f>
        <v/>
      </c>
      <c r="E513" s="77" t="str">
        <f>IF('Inventory List'!E463="","",'Inventory List'!E463)</f>
        <v/>
      </c>
      <c r="F513" s="77" t="str">
        <f>IF('Inventory List'!F463="","",'Inventory List'!F463)</f>
        <v/>
      </c>
      <c r="G513" s="77" t="str">
        <f>IF('Inventory List'!G463="","",'Inventory List'!G463)</f>
        <v/>
      </c>
      <c r="H513" s="78" t="str">
        <f>IF('Inventory List'!J463="","",'Inventory List'!J463)</f>
        <v/>
      </c>
      <c r="I513" s="79" t="str">
        <f>IF('Inventory List'!K463="","",'Inventory List'!K463)</f>
        <v/>
      </c>
      <c r="J513" s="78" t="str">
        <f>IF('Inventory List'!M463="","",'Inventory List'!M463)</f>
        <v/>
      </c>
    </row>
    <row r="514" spans="1:10" x14ac:dyDescent="0.25">
      <c r="A514" s="77" t="str">
        <f>IF('Inventory List'!A464="","",'Inventory List'!A464)</f>
        <v/>
      </c>
      <c r="B514" s="77" t="str">
        <f>IF('Inventory List'!B464="","",'Inventory List'!B464)</f>
        <v/>
      </c>
      <c r="C514" s="77" t="str">
        <f>IF('Inventory List'!C464="","",'Inventory List'!C464)</f>
        <v/>
      </c>
      <c r="D514" s="77" t="str">
        <f>IF('Inventory List'!D464="","",'Inventory List'!D464)</f>
        <v/>
      </c>
      <c r="E514" s="77" t="str">
        <f>IF('Inventory List'!E464="","",'Inventory List'!E464)</f>
        <v/>
      </c>
      <c r="F514" s="77" t="str">
        <f>IF('Inventory List'!F464="","",'Inventory List'!F464)</f>
        <v/>
      </c>
      <c r="G514" s="77" t="str">
        <f>IF('Inventory List'!G464="","",'Inventory List'!G464)</f>
        <v/>
      </c>
      <c r="H514" s="78" t="str">
        <f>IF('Inventory List'!J464="","",'Inventory List'!J464)</f>
        <v/>
      </c>
      <c r="I514" s="79" t="str">
        <f>IF('Inventory List'!K464="","",'Inventory List'!K464)</f>
        <v/>
      </c>
      <c r="J514" s="78" t="str">
        <f>IF('Inventory List'!M464="","",'Inventory List'!M464)</f>
        <v/>
      </c>
    </row>
    <row r="515" spans="1:10" x14ac:dyDescent="0.25">
      <c r="A515" s="77" t="str">
        <f>IF('Inventory List'!A465="","",'Inventory List'!A465)</f>
        <v/>
      </c>
      <c r="B515" s="77" t="str">
        <f>IF('Inventory List'!B465="","",'Inventory List'!B465)</f>
        <v/>
      </c>
      <c r="C515" s="77" t="str">
        <f>IF('Inventory List'!C465="","",'Inventory List'!C465)</f>
        <v/>
      </c>
      <c r="D515" s="77" t="str">
        <f>IF('Inventory List'!D465="","",'Inventory List'!D465)</f>
        <v/>
      </c>
      <c r="E515" s="77" t="str">
        <f>IF('Inventory List'!E465="","",'Inventory List'!E465)</f>
        <v/>
      </c>
      <c r="F515" s="77" t="str">
        <f>IF('Inventory List'!F465="","",'Inventory List'!F465)</f>
        <v/>
      </c>
      <c r="G515" s="77" t="str">
        <f>IF('Inventory List'!G465="","",'Inventory List'!G465)</f>
        <v/>
      </c>
      <c r="H515" s="78" t="str">
        <f>IF('Inventory List'!J465="","",'Inventory List'!J465)</f>
        <v/>
      </c>
      <c r="I515" s="79" t="str">
        <f>IF('Inventory List'!K465="","",'Inventory List'!K465)</f>
        <v/>
      </c>
      <c r="J515" s="78" t="str">
        <f>IF('Inventory List'!M465="","",'Inventory List'!M465)</f>
        <v/>
      </c>
    </row>
    <row r="516" spans="1:10" x14ac:dyDescent="0.25">
      <c r="A516" s="77" t="str">
        <f>IF('Inventory List'!A466="","",'Inventory List'!A466)</f>
        <v/>
      </c>
      <c r="B516" s="77" t="str">
        <f>IF('Inventory List'!B466="","",'Inventory List'!B466)</f>
        <v/>
      </c>
      <c r="C516" s="77" t="str">
        <f>IF('Inventory List'!C466="","",'Inventory List'!C466)</f>
        <v/>
      </c>
      <c r="D516" s="77" t="str">
        <f>IF('Inventory List'!D466="","",'Inventory List'!D466)</f>
        <v/>
      </c>
      <c r="E516" s="77" t="str">
        <f>IF('Inventory List'!E466="","",'Inventory List'!E466)</f>
        <v/>
      </c>
      <c r="F516" s="77" t="str">
        <f>IF('Inventory List'!F466="","",'Inventory List'!F466)</f>
        <v/>
      </c>
      <c r="G516" s="77" t="str">
        <f>IF('Inventory List'!G466="","",'Inventory List'!G466)</f>
        <v/>
      </c>
      <c r="H516" s="78" t="str">
        <f>IF('Inventory List'!J466="","",'Inventory List'!J466)</f>
        <v/>
      </c>
      <c r="I516" s="79" t="str">
        <f>IF('Inventory List'!K466="","",'Inventory List'!K466)</f>
        <v/>
      </c>
      <c r="J516" s="78" t="str">
        <f>IF('Inventory List'!M466="","",'Inventory List'!M466)</f>
        <v/>
      </c>
    </row>
    <row r="517" spans="1:10" x14ac:dyDescent="0.25">
      <c r="A517" s="77" t="str">
        <f>IF('Inventory List'!A467="","",'Inventory List'!A467)</f>
        <v/>
      </c>
      <c r="B517" s="77" t="str">
        <f>IF('Inventory List'!B467="","",'Inventory List'!B467)</f>
        <v/>
      </c>
      <c r="C517" s="77" t="str">
        <f>IF('Inventory List'!C467="","",'Inventory List'!C467)</f>
        <v/>
      </c>
      <c r="D517" s="77" t="str">
        <f>IF('Inventory List'!D467="","",'Inventory List'!D467)</f>
        <v/>
      </c>
      <c r="E517" s="77" t="str">
        <f>IF('Inventory List'!E467="","",'Inventory List'!E467)</f>
        <v/>
      </c>
      <c r="F517" s="77" t="str">
        <f>IF('Inventory List'!F467="","",'Inventory List'!F467)</f>
        <v/>
      </c>
      <c r="G517" s="77" t="str">
        <f>IF('Inventory List'!G467="","",'Inventory List'!G467)</f>
        <v/>
      </c>
      <c r="H517" s="78" t="str">
        <f>IF('Inventory List'!J467="","",'Inventory List'!J467)</f>
        <v/>
      </c>
      <c r="I517" s="79" t="str">
        <f>IF('Inventory List'!K467="","",'Inventory List'!K467)</f>
        <v/>
      </c>
      <c r="J517" s="78" t="str">
        <f>IF('Inventory List'!M467="","",'Inventory List'!M467)</f>
        <v/>
      </c>
    </row>
    <row r="518" spans="1:10" x14ac:dyDescent="0.25">
      <c r="A518" s="77" t="str">
        <f>IF('Inventory List'!A468="","",'Inventory List'!A468)</f>
        <v/>
      </c>
      <c r="B518" s="77" t="str">
        <f>IF('Inventory List'!B468="","",'Inventory List'!B468)</f>
        <v/>
      </c>
      <c r="C518" s="77" t="str">
        <f>IF('Inventory List'!C468="","",'Inventory List'!C468)</f>
        <v/>
      </c>
      <c r="D518" s="77" t="str">
        <f>IF('Inventory List'!D468="","",'Inventory List'!D468)</f>
        <v/>
      </c>
      <c r="E518" s="77" t="str">
        <f>IF('Inventory List'!E468="","",'Inventory List'!E468)</f>
        <v/>
      </c>
      <c r="F518" s="77" t="str">
        <f>IF('Inventory List'!F468="","",'Inventory List'!F468)</f>
        <v/>
      </c>
      <c r="G518" s="77" t="str">
        <f>IF('Inventory List'!G468="","",'Inventory List'!G468)</f>
        <v/>
      </c>
      <c r="H518" s="78" t="str">
        <f>IF('Inventory List'!J468="","",'Inventory List'!J468)</f>
        <v/>
      </c>
      <c r="I518" s="79" t="str">
        <f>IF('Inventory List'!K468="","",'Inventory List'!K468)</f>
        <v/>
      </c>
      <c r="J518" s="78" t="str">
        <f>IF('Inventory List'!M468="","",'Inventory List'!M468)</f>
        <v/>
      </c>
    </row>
    <row r="519" spans="1:10" x14ac:dyDescent="0.25">
      <c r="A519" s="77" t="str">
        <f>IF('Inventory List'!A469="","",'Inventory List'!A469)</f>
        <v/>
      </c>
      <c r="B519" s="77" t="str">
        <f>IF('Inventory List'!B469="","",'Inventory List'!B469)</f>
        <v/>
      </c>
      <c r="C519" s="77" t="str">
        <f>IF('Inventory List'!C469="","",'Inventory List'!C469)</f>
        <v/>
      </c>
      <c r="D519" s="77" t="str">
        <f>IF('Inventory List'!D469="","",'Inventory List'!D469)</f>
        <v/>
      </c>
      <c r="E519" s="77" t="str">
        <f>IF('Inventory List'!E469="","",'Inventory List'!E469)</f>
        <v/>
      </c>
      <c r="F519" s="77" t="str">
        <f>IF('Inventory List'!F469="","",'Inventory List'!F469)</f>
        <v/>
      </c>
      <c r="G519" s="77" t="str">
        <f>IF('Inventory List'!G469="","",'Inventory List'!G469)</f>
        <v/>
      </c>
      <c r="H519" s="78" t="str">
        <f>IF('Inventory List'!J469="","",'Inventory List'!J469)</f>
        <v/>
      </c>
      <c r="I519" s="79" t="str">
        <f>IF('Inventory List'!K469="","",'Inventory List'!K469)</f>
        <v/>
      </c>
      <c r="J519" s="78" t="str">
        <f>IF('Inventory List'!M469="","",'Inventory List'!M469)</f>
        <v/>
      </c>
    </row>
    <row r="520" spans="1:10" x14ac:dyDescent="0.25">
      <c r="A520" s="77" t="str">
        <f>IF('Inventory List'!A470="","",'Inventory List'!A470)</f>
        <v/>
      </c>
      <c r="B520" s="77" t="str">
        <f>IF('Inventory List'!B470="","",'Inventory List'!B470)</f>
        <v/>
      </c>
      <c r="C520" s="77" t="str">
        <f>IF('Inventory List'!C470="","",'Inventory List'!C470)</f>
        <v/>
      </c>
      <c r="D520" s="77" t="str">
        <f>IF('Inventory List'!D470="","",'Inventory List'!D470)</f>
        <v/>
      </c>
      <c r="E520" s="77" t="str">
        <f>IF('Inventory List'!E470="","",'Inventory List'!E470)</f>
        <v/>
      </c>
      <c r="F520" s="77" t="str">
        <f>IF('Inventory List'!F470="","",'Inventory List'!F470)</f>
        <v/>
      </c>
      <c r="G520" s="77" t="str">
        <f>IF('Inventory List'!G470="","",'Inventory List'!G470)</f>
        <v/>
      </c>
      <c r="H520" s="78" t="str">
        <f>IF('Inventory List'!J470="","",'Inventory List'!J470)</f>
        <v/>
      </c>
      <c r="I520" s="79" t="str">
        <f>IF('Inventory List'!K470="","",'Inventory List'!K470)</f>
        <v/>
      </c>
      <c r="J520" s="78" t="str">
        <f>IF('Inventory List'!M470="","",'Inventory List'!M470)</f>
        <v/>
      </c>
    </row>
    <row r="521" spans="1:10" x14ac:dyDescent="0.25">
      <c r="A521" s="77" t="str">
        <f>IF('Inventory List'!A471="","",'Inventory List'!A471)</f>
        <v/>
      </c>
      <c r="B521" s="77" t="str">
        <f>IF('Inventory List'!B471="","",'Inventory List'!B471)</f>
        <v/>
      </c>
      <c r="C521" s="77" t="str">
        <f>IF('Inventory List'!C471="","",'Inventory List'!C471)</f>
        <v/>
      </c>
      <c r="D521" s="77" t="str">
        <f>IF('Inventory List'!D471="","",'Inventory List'!D471)</f>
        <v/>
      </c>
      <c r="E521" s="77" t="str">
        <f>IF('Inventory List'!E471="","",'Inventory List'!E471)</f>
        <v/>
      </c>
      <c r="F521" s="77" t="str">
        <f>IF('Inventory List'!F471="","",'Inventory List'!F471)</f>
        <v/>
      </c>
      <c r="G521" s="77" t="str">
        <f>IF('Inventory List'!G471="","",'Inventory List'!G471)</f>
        <v/>
      </c>
      <c r="H521" s="78" t="str">
        <f>IF('Inventory List'!J471="","",'Inventory List'!J471)</f>
        <v/>
      </c>
      <c r="I521" s="79" t="str">
        <f>IF('Inventory List'!K471="","",'Inventory List'!K471)</f>
        <v/>
      </c>
      <c r="J521" s="78" t="str">
        <f>IF('Inventory List'!M471="","",'Inventory List'!M471)</f>
        <v/>
      </c>
    </row>
    <row r="522" spans="1:10" x14ac:dyDescent="0.25">
      <c r="A522" s="77" t="str">
        <f>IF('Inventory List'!A472="","",'Inventory List'!A472)</f>
        <v/>
      </c>
      <c r="B522" s="77" t="str">
        <f>IF('Inventory List'!B472="","",'Inventory List'!B472)</f>
        <v/>
      </c>
      <c r="C522" s="77" t="str">
        <f>IF('Inventory List'!C472="","",'Inventory List'!C472)</f>
        <v/>
      </c>
      <c r="D522" s="77" t="str">
        <f>IF('Inventory List'!D472="","",'Inventory List'!D472)</f>
        <v/>
      </c>
      <c r="E522" s="77" t="str">
        <f>IF('Inventory List'!E472="","",'Inventory List'!E472)</f>
        <v/>
      </c>
      <c r="F522" s="77" t="str">
        <f>IF('Inventory List'!F472="","",'Inventory List'!F472)</f>
        <v/>
      </c>
      <c r="G522" s="77" t="str">
        <f>IF('Inventory List'!G472="","",'Inventory List'!G472)</f>
        <v/>
      </c>
      <c r="H522" s="78" t="str">
        <f>IF('Inventory List'!J472="","",'Inventory List'!J472)</f>
        <v/>
      </c>
      <c r="I522" s="79" t="str">
        <f>IF('Inventory List'!K472="","",'Inventory List'!K472)</f>
        <v/>
      </c>
      <c r="J522" s="78" t="str">
        <f>IF('Inventory List'!M472="","",'Inventory List'!M472)</f>
        <v/>
      </c>
    </row>
    <row r="523" spans="1:10" x14ac:dyDescent="0.25">
      <c r="A523" s="77" t="str">
        <f>IF('Inventory List'!A473="","",'Inventory List'!A473)</f>
        <v/>
      </c>
      <c r="B523" s="77" t="str">
        <f>IF('Inventory List'!B473="","",'Inventory List'!B473)</f>
        <v/>
      </c>
      <c r="C523" s="77" t="str">
        <f>IF('Inventory List'!C473="","",'Inventory List'!C473)</f>
        <v/>
      </c>
      <c r="D523" s="77" t="str">
        <f>IF('Inventory List'!D473="","",'Inventory List'!D473)</f>
        <v/>
      </c>
      <c r="E523" s="77" t="str">
        <f>IF('Inventory List'!E473="","",'Inventory List'!E473)</f>
        <v/>
      </c>
      <c r="F523" s="77" t="str">
        <f>IF('Inventory List'!F473="","",'Inventory List'!F473)</f>
        <v/>
      </c>
      <c r="G523" s="77" t="str">
        <f>IF('Inventory List'!G473="","",'Inventory List'!G473)</f>
        <v/>
      </c>
      <c r="H523" s="78" t="str">
        <f>IF('Inventory List'!J473="","",'Inventory List'!J473)</f>
        <v/>
      </c>
      <c r="I523" s="79" t="str">
        <f>IF('Inventory List'!K473="","",'Inventory List'!K473)</f>
        <v/>
      </c>
      <c r="J523" s="78" t="str">
        <f>IF('Inventory List'!M473="","",'Inventory List'!M473)</f>
        <v/>
      </c>
    </row>
    <row r="524" spans="1:10" x14ac:dyDescent="0.25">
      <c r="A524" s="77" t="str">
        <f>IF('Inventory List'!A474="","",'Inventory List'!A474)</f>
        <v/>
      </c>
      <c r="B524" s="77" t="str">
        <f>IF('Inventory List'!B474="","",'Inventory List'!B474)</f>
        <v/>
      </c>
      <c r="C524" s="77" t="str">
        <f>IF('Inventory List'!C474="","",'Inventory List'!C474)</f>
        <v/>
      </c>
      <c r="D524" s="77" t="str">
        <f>IF('Inventory List'!D474="","",'Inventory List'!D474)</f>
        <v/>
      </c>
      <c r="E524" s="77" t="str">
        <f>IF('Inventory List'!E474="","",'Inventory List'!E474)</f>
        <v/>
      </c>
      <c r="F524" s="77" t="str">
        <f>IF('Inventory List'!F474="","",'Inventory List'!F474)</f>
        <v/>
      </c>
      <c r="G524" s="77" t="str">
        <f>IF('Inventory List'!G474="","",'Inventory List'!G474)</f>
        <v/>
      </c>
      <c r="H524" s="78" t="str">
        <f>IF('Inventory List'!J474="","",'Inventory List'!J474)</f>
        <v/>
      </c>
      <c r="I524" s="79" t="str">
        <f>IF('Inventory List'!K474="","",'Inventory List'!K474)</f>
        <v/>
      </c>
      <c r="J524" s="78" t="str">
        <f>IF('Inventory List'!M474="","",'Inventory List'!M474)</f>
        <v/>
      </c>
    </row>
    <row r="525" spans="1:10" x14ac:dyDescent="0.25">
      <c r="A525" s="77" t="str">
        <f>IF('Inventory List'!A475="","",'Inventory List'!A475)</f>
        <v/>
      </c>
      <c r="B525" s="77" t="str">
        <f>IF('Inventory List'!B475="","",'Inventory List'!B475)</f>
        <v/>
      </c>
      <c r="C525" s="77" t="str">
        <f>IF('Inventory List'!C475="","",'Inventory List'!C475)</f>
        <v/>
      </c>
      <c r="D525" s="77" t="str">
        <f>IF('Inventory List'!D475="","",'Inventory List'!D475)</f>
        <v/>
      </c>
      <c r="E525" s="77" t="str">
        <f>IF('Inventory List'!E475="","",'Inventory List'!E475)</f>
        <v/>
      </c>
      <c r="F525" s="77" t="str">
        <f>IF('Inventory List'!F475="","",'Inventory List'!F475)</f>
        <v/>
      </c>
      <c r="G525" s="77" t="str">
        <f>IF('Inventory List'!G475="","",'Inventory List'!G475)</f>
        <v/>
      </c>
      <c r="H525" s="78" t="str">
        <f>IF('Inventory List'!J475="","",'Inventory List'!J475)</f>
        <v/>
      </c>
      <c r="I525" s="79" t="str">
        <f>IF('Inventory List'!K475="","",'Inventory List'!K475)</f>
        <v/>
      </c>
      <c r="J525" s="78" t="str">
        <f>IF('Inventory List'!M475="","",'Inventory List'!M475)</f>
        <v/>
      </c>
    </row>
    <row r="526" spans="1:10" x14ac:dyDescent="0.25">
      <c r="A526" s="77" t="str">
        <f>IF('Inventory List'!A476="","",'Inventory List'!A476)</f>
        <v/>
      </c>
      <c r="B526" s="77" t="str">
        <f>IF('Inventory List'!B476="","",'Inventory List'!B476)</f>
        <v/>
      </c>
      <c r="C526" s="77" t="str">
        <f>IF('Inventory List'!C476="","",'Inventory List'!C476)</f>
        <v/>
      </c>
      <c r="D526" s="77" t="str">
        <f>IF('Inventory List'!D476="","",'Inventory List'!D476)</f>
        <v/>
      </c>
      <c r="E526" s="77" t="str">
        <f>IF('Inventory List'!E476="","",'Inventory List'!E476)</f>
        <v/>
      </c>
      <c r="F526" s="77" t="str">
        <f>IF('Inventory List'!F476="","",'Inventory List'!F476)</f>
        <v/>
      </c>
      <c r="G526" s="77" t="str">
        <f>IF('Inventory List'!G476="","",'Inventory List'!G476)</f>
        <v/>
      </c>
      <c r="H526" s="78" t="str">
        <f>IF('Inventory List'!J476="","",'Inventory List'!J476)</f>
        <v/>
      </c>
      <c r="I526" s="79" t="str">
        <f>IF('Inventory List'!K476="","",'Inventory List'!K476)</f>
        <v/>
      </c>
      <c r="J526" s="78" t="str">
        <f>IF('Inventory List'!M476="","",'Inventory List'!M476)</f>
        <v/>
      </c>
    </row>
    <row r="527" spans="1:10" x14ac:dyDescent="0.25">
      <c r="A527" s="77" t="str">
        <f>IF('Inventory List'!A477="","",'Inventory List'!A477)</f>
        <v/>
      </c>
      <c r="B527" s="77" t="str">
        <f>IF('Inventory List'!B477="","",'Inventory List'!B477)</f>
        <v/>
      </c>
      <c r="C527" s="77" t="str">
        <f>IF('Inventory List'!C477="","",'Inventory List'!C477)</f>
        <v/>
      </c>
      <c r="D527" s="77" t="str">
        <f>IF('Inventory List'!D477="","",'Inventory List'!D477)</f>
        <v/>
      </c>
      <c r="E527" s="77" t="str">
        <f>IF('Inventory List'!E477="","",'Inventory List'!E477)</f>
        <v/>
      </c>
      <c r="F527" s="77" t="str">
        <f>IF('Inventory List'!F477="","",'Inventory List'!F477)</f>
        <v/>
      </c>
      <c r="G527" s="77" t="str">
        <f>IF('Inventory List'!G477="","",'Inventory List'!G477)</f>
        <v/>
      </c>
      <c r="H527" s="78" t="str">
        <f>IF('Inventory List'!J477="","",'Inventory List'!J477)</f>
        <v/>
      </c>
      <c r="I527" s="79" t="str">
        <f>IF('Inventory List'!K477="","",'Inventory List'!K477)</f>
        <v/>
      </c>
      <c r="J527" s="78" t="str">
        <f>IF('Inventory List'!M477="","",'Inventory List'!M477)</f>
        <v/>
      </c>
    </row>
    <row r="528" spans="1:10" x14ac:dyDescent="0.25">
      <c r="A528" s="77" t="str">
        <f>IF('Inventory List'!A478="","",'Inventory List'!A478)</f>
        <v/>
      </c>
      <c r="B528" s="77" t="str">
        <f>IF('Inventory List'!B478="","",'Inventory List'!B478)</f>
        <v/>
      </c>
      <c r="C528" s="77" t="str">
        <f>IF('Inventory List'!C478="","",'Inventory List'!C478)</f>
        <v/>
      </c>
      <c r="D528" s="77" t="str">
        <f>IF('Inventory List'!D478="","",'Inventory List'!D478)</f>
        <v/>
      </c>
      <c r="E528" s="77" t="str">
        <f>IF('Inventory List'!E478="","",'Inventory List'!E478)</f>
        <v/>
      </c>
      <c r="F528" s="77" t="str">
        <f>IF('Inventory List'!F478="","",'Inventory List'!F478)</f>
        <v/>
      </c>
      <c r="G528" s="77" t="str">
        <f>IF('Inventory List'!G478="","",'Inventory List'!G478)</f>
        <v/>
      </c>
      <c r="H528" s="78" t="str">
        <f>IF('Inventory List'!J478="","",'Inventory List'!J478)</f>
        <v/>
      </c>
      <c r="I528" s="79" t="str">
        <f>IF('Inventory List'!K478="","",'Inventory List'!K478)</f>
        <v/>
      </c>
      <c r="J528" s="78" t="str">
        <f>IF('Inventory List'!M478="","",'Inventory List'!M478)</f>
        <v/>
      </c>
    </row>
    <row r="529" spans="1:10" x14ac:dyDescent="0.25">
      <c r="A529" s="77" t="str">
        <f>IF('Inventory List'!A479="","",'Inventory List'!A479)</f>
        <v/>
      </c>
      <c r="B529" s="77" t="str">
        <f>IF('Inventory List'!B479="","",'Inventory List'!B479)</f>
        <v/>
      </c>
      <c r="C529" s="77" t="str">
        <f>IF('Inventory List'!C479="","",'Inventory List'!C479)</f>
        <v/>
      </c>
      <c r="D529" s="77" t="str">
        <f>IF('Inventory List'!D479="","",'Inventory List'!D479)</f>
        <v/>
      </c>
      <c r="E529" s="77" t="str">
        <f>IF('Inventory List'!E479="","",'Inventory List'!E479)</f>
        <v/>
      </c>
      <c r="F529" s="77" t="str">
        <f>IF('Inventory List'!F479="","",'Inventory List'!F479)</f>
        <v/>
      </c>
      <c r="G529" s="77" t="str">
        <f>IF('Inventory List'!G479="","",'Inventory List'!G479)</f>
        <v/>
      </c>
      <c r="H529" s="78" t="str">
        <f>IF('Inventory List'!J479="","",'Inventory List'!J479)</f>
        <v/>
      </c>
      <c r="I529" s="79" t="str">
        <f>IF('Inventory List'!K479="","",'Inventory List'!K479)</f>
        <v/>
      </c>
      <c r="J529" s="78" t="str">
        <f>IF('Inventory List'!M479="","",'Inventory List'!M479)</f>
        <v/>
      </c>
    </row>
    <row r="530" spans="1:10" x14ac:dyDescent="0.25">
      <c r="A530" s="77" t="str">
        <f>IF('Inventory List'!A480="","",'Inventory List'!A480)</f>
        <v/>
      </c>
      <c r="B530" s="77" t="str">
        <f>IF('Inventory List'!B480="","",'Inventory List'!B480)</f>
        <v/>
      </c>
      <c r="C530" s="77" t="str">
        <f>IF('Inventory List'!C480="","",'Inventory List'!C480)</f>
        <v/>
      </c>
      <c r="D530" s="77" t="str">
        <f>IF('Inventory List'!D480="","",'Inventory List'!D480)</f>
        <v/>
      </c>
      <c r="E530" s="77" t="str">
        <f>IF('Inventory List'!E480="","",'Inventory List'!E480)</f>
        <v/>
      </c>
      <c r="F530" s="77" t="str">
        <f>IF('Inventory List'!F480="","",'Inventory List'!F480)</f>
        <v/>
      </c>
      <c r="G530" s="77" t="str">
        <f>IF('Inventory List'!G480="","",'Inventory List'!G480)</f>
        <v/>
      </c>
      <c r="H530" s="78" t="str">
        <f>IF('Inventory List'!J480="","",'Inventory List'!J480)</f>
        <v/>
      </c>
      <c r="I530" s="79" t="str">
        <f>IF('Inventory List'!K480="","",'Inventory List'!K480)</f>
        <v/>
      </c>
      <c r="J530" s="78" t="str">
        <f>IF('Inventory List'!M480="","",'Inventory List'!M480)</f>
        <v/>
      </c>
    </row>
    <row r="531" spans="1:10" x14ac:dyDescent="0.25">
      <c r="A531" s="77" t="str">
        <f>IF('Inventory List'!A481="","",'Inventory List'!A481)</f>
        <v/>
      </c>
      <c r="B531" s="77" t="str">
        <f>IF('Inventory List'!B481="","",'Inventory List'!B481)</f>
        <v/>
      </c>
      <c r="C531" s="77" t="str">
        <f>IF('Inventory List'!C481="","",'Inventory List'!C481)</f>
        <v/>
      </c>
      <c r="D531" s="77" t="str">
        <f>IF('Inventory List'!D481="","",'Inventory List'!D481)</f>
        <v/>
      </c>
      <c r="E531" s="77" t="str">
        <f>IF('Inventory List'!E481="","",'Inventory List'!E481)</f>
        <v/>
      </c>
      <c r="F531" s="77" t="str">
        <f>IF('Inventory List'!F481="","",'Inventory List'!F481)</f>
        <v/>
      </c>
      <c r="G531" s="77" t="str">
        <f>IF('Inventory List'!G481="","",'Inventory List'!G481)</f>
        <v/>
      </c>
      <c r="H531" s="78" t="str">
        <f>IF('Inventory List'!J481="","",'Inventory List'!J481)</f>
        <v/>
      </c>
      <c r="I531" s="79" t="str">
        <f>IF('Inventory List'!K481="","",'Inventory List'!K481)</f>
        <v/>
      </c>
      <c r="J531" s="78" t="str">
        <f>IF('Inventory List'!M481="","",'Inventory List'!M481)</f>
        <v/>
      </c>
    </row>
    <row r="532" spans="1:10" x14ac:dyDescent="0.25">
      <c r="A532" s="77" t="str">
        <f>IF('Inventory List'!A482="","",'Inventory List'!A482)</f>
        <v/>
      </c>
      <c r="B532" s="77" t="str">
        <f>IF('Inventory List'!B482="","",'Inventory List'!B482)</f>
        <v/>
      </c>
      <c r="C532" s="77" t="str">
        <f>IF('Inventory List'!C482="","",'Inventory List'!C482)</f>
        <v/>
      </c>
      <c r="D532" s="77" t="str">
        <f>IF('Inventory List'!D482="","",'Inventory List'!D482)</f>
        <v/>
      </c>
      <c r="E532" s="77" t="str">
        <f>IF('Inventory List'!E482="","",'Inventory List'!E482)</f>
        <v/>
      </c>
      <c r="F532" s="77" t="str">
        <f>IF('Inventory List'!F482="","",'Inventory List'!F482)</f>
        <v/>
      </c>
      <c r="G532" s="77" t="str">
        <f>IF('Inventory List'!G482="","",'Inventory List'!G482)</f>
        <v/>
      </c>
      <c r="H532" s="78" t="str">
        <f>IF('Inventory List'!J482="","",'Inventory List'!J482)</f>
        <v/>
      </c>
      <c r="I532" s="79" t="str">
        <f>IF('Inventory List'!K482="","",'Inventory List'!K482)</f>
        <v/>
      </c>
      <c r="J532" s="78" t="str">
        <f>IF('Inventory List'!M482="","",'Inventory List'!M482)</f>
        <v/>
      </c>
    </row>
    <row r="533" spans="1:10" x14ac:dyDescent="0.25">
      <c r="A533" s="77" t="str">
        <f>IF('Inventory List'!A483="","",'Inventory List'!A483)</f>
        <v/>
      </c>
      <c r="B533" s="77" t="str">
        <f>IF('Inventory List'!B483="","",'Inventory List'!B483)</f>
        <v/>
      </c>
      <c r="C533" s="77" t="str">
        <f>IF('Inventory List'!C483="","",'Inventory List'!C483)</f>
        <v/>
      </c>
      <c r="D533" s="77" t="str">
        <f>IF('Inventory List'!D483="","",'Inventory List'!D483)</f>
        <v/>
      </c>
      <c r="E533" s="77" t="str">
        <f>IF('Inventory List'!E483="","",'Inventory List'!E483)</f>
        <v/>
      </c>
      <c r="F533" s="77" t="str">
        <f>IF('Inventory List'!F483="","",'Inventory List'!F483)</f>
        <v/>
      </c>
      <c r="G533" s="77" t="str">
        <f>IF('Inventory List'!G483="","",'Inventory List'!G483)</f>
        <v/>
      </c>
      <c r="H533" s="78" t="str">
        <f>IF('Inventory List'!J483="","",'Inventory List'!J483)</f>
        <v/>
      </c>
      <c r="I533" s="79" t="str">
        <f>IF('Inventory List'!K483="","",'Inventory List'!K483)</f>
        <v/>
      </c>
      <c r="J533" s="78" t="str">
        <f>IF('Inventory List'!M483="","",'Inventory List'!M483)</f>
        <v/>
      </c>
    </row>
    <row r="534" spans="1:10" x14ac:dyDescent="0.25">
      <c r="A534" s="77" t="str">
        <f>IF('Inventory List'!A484="","",'Inventory List'!A484)</f>
        <v/>
      </c>
      <c r="B534" s="77" t="str">
        <f>IF('Inventory List'!B484="","",'Inventory List'!B484)</f>
        <v/>
      </c>
      <c r="C534" s="77" t="str">
        <f>IF('Inventory List'!C484="","",'Inventory List'!C484)</f>
        <v/>
      </c>
      <c r="D534" s="77" t="str">
        <f>IF('Inventory List'!D484="","",'Inventory List'!D484)</f>
        <v/>
      </c>
      <c r="E534" s="77" t="str">
        <f>IF('Inventory List'!E484="","",'Inventory List'!E484)</f>
        <v/>
      </c>
      <c r="F534" s="77" t="str">
        <f>IF('Inventory List'!F484="","",'Inventory List'!F484)</f>
        <v/>
      </c>
      <c r="G534" s="77" t="str">
        <f>IF('Inventory List'!G484="","",'Inventory List'!G484)</f>
        <v/>
      </c>
      <c r="H534" s="78" t="str">
        <f>IF('Inventory List'!J484="","",'Inventory List'!J484)</f>
        <v/>
      </c>
      <c r="I534" s="79" t="str">
        <f>IF('Inventory List'!K484="","",'Inventory List'!K484)</f>
        <v/>
      </c>
      <c r="J534" s="78" t="str">
        <f>IF('Inventory List'!M484="","",'Inventory List'!M484)</f>
        <v/>
      </c>
    </row>
    <row r="535" spans="1:10" x14ac:dyDescent="0.25">
      <c r="A535" s="77" t="str">
        <f>IF('Inventory List'!A485="","",'Inventory List'!A485)</f>
        <v/>
      </c>
      <c r="B535" s="77" t="str">
        <f>IF('Inventory List'!B485="","",'Inventory List'!B485)</f>
        <v/>
      </c>
      <c r="C535" s="77" t="str">
        <f>IF('Inventory List'!C485="","",'Inventory List'!C485)</f>
        <v/>
      </c>
      <c r="D535" s="77" t="str">
        <f>IF('Inventory List'!D485="","",'Inventory List'!D485)</f>
        <v/>
      </c>
      <c r="E535" s="77" t="str">
        <f>IF('Inventory List'!E485="","",'Inventory List'!E485)</f>
        <v/>
      </c>
      <c r="F535" s="77" t="str">
        <f>IF('Inventory List'!F485="","",'Inventory List'!F485)</f>
        <v/>
      </c>
      <c r="G535" s="77" t="str">
        <f>IF('Inventory List'!G485="","",'Inventory List'!G485)</f>
        <v/>
      </c>
      <c r="H535" s="78" t="str">
        <f>IF('Inventory List'!J485="","",'Inventory List'!J485)</f>
        <v/>
      </c>
      <c r="I535" s="79" t="str">
        <f>IF('Inventory List'!K485="","",'Inventory List'!K485)</f>
        <v/>
      </c>
      <c r="J535" s="78" t="str">
        <f>IF('Inventory List'!M485="","",'Inventory List'!M485)</f>
        <v/>
      </c>
    </row>
    <row r="536" spans="1:10" x14ac:dyDescent="0.25">
      <c r="A536" s="77" t="str">
        <f>IF('Inventory List'!A486="","",'Inventory List'!A486)</f>
        <v/>
      </c>
      <c r="B536" s="77" t="str">
        <f>IF('Inventory List'!B486="","",'Inventory List'!B486)</f>
        <v/>
      </c>
      <c r="C536" s="77" t="str">
        <f>IF('Inventory List'!C486="","",'Inventory List'!C486)</f>
        <v/>
      </c>
      <c r="D536" s="77" t="str">
        <f>IF('Inventory List'!D486="","",'Inventory List'!D486)</f>
        <v/>
      </c>
      <c r="E536" s="77" t="str">
        <f>IF('Inventory List'!E486="","",'Inventory List'!E486)</f>
        <v/>
      </c>
      <c r="F536" s="77" t="str">
        <f>IF('Inventory List'!F486="","",'Inventory List'!F486)</f>
        <v/>
      </c>
      <c r="G536" s="77" t="str">
        <f>IF('Inventory List'!G486="","",'Inventory List'!G486)</f>
        <v/>
      </c>
      <c r="H536" s="78" t="str">
        <f>IF('Inventory List'!J486="","",'Inventory List'!J486)</f>
        <v/>
      </c>
      <c r="I536" s="79" t="str">
        <f>IF('Inventory List'!K486="","",'Inventory List'!K486)</f>
        <v/>
      </c>
      <c r="J536" s="78" t="str">
        <f>IF('Inventory List'!M486="","",'Inventory List'!M486)</f>
        <v/>
      </c>
    </row>
    <row r="537" spans="1:10" x14ac:dyDescent="0.25">
      <c r="A537" s="77" t="str">
        <f>IF('Inventory List'!A487="","",'Inventory List'!A487)</f>
        <v/>
      </c>
      <c r="B537" s="77" t="str">
        <f>IF('Inventory List'!B487="","",'Inventory List'!B487)</f>
        <v/>
      </c>
      <c r="C537" s="77" t="str">
        <f>IF('Inventory List'!C487="","",'Inventory List'!C487)</f>
        <v/>
      </c>
      <c r="D537" s="77" t="str">
        <f>IF('Inventory List'!D487="","",'Inventory List'!D487)</f>
        <v/>
      </c>
      <c r="E537" s="77" t="str">
        <f>IF('Inventory List'!E487="","",'Inventory List'!E487)</f>
        <v/>
      </c>
      <c r="F537" s="77" t="str">
        <f>IF('Inventory List'!F487="","",'Inventory List'!F487)</f>
        <v/>
      </c>
      <c r="G537" s="77" t="str">
        <f>IF('Inventory List'!G487="","",'Inventory List'!G487)</f>
        <v/>
      </c>
      <c r="H537" s="78" t="str">
        <f>IF('Inventory List'!J487="","",'Inventory List'!J487)</f>
        <v/>
      </c>
      <c r="I537" s="79" t="str">
        <f>IF('Inventory List'!K487="","",'Inventory List'!K487)</f>
        <v/>
      </c>
      <c r="J537" s="78" t="str">
        <f>IF('Inventory List'!M487="","",'Inventory List'!M487)</f>
        <v/>
      </c>
    </row>
    <row r="538" spans="1:10" x14ac:dyDescent="0.25">
      <c r="A538" s="77" t="str">
        <f>IF('Inventory List'!A488="","",'Inventory List'!A488)</f>
        <v/>
      </c>
      <c r="B538" s="77" t="str">
        <f>IF('Inventory List'!B488="","",'Inventory List'!B488)</f>
        <v/>
      </c>
      <c r="C538" s="77" t="str">
        <f>IF('Inventory List'!C488="","",'Inventory List'!C488)</f>
        <v/>
      </c>
      <c r="D538" s="77" t="str">
        <f>IF('Inventory List'!D488="","",'Inventory List'!D488)</f>
        <v/>
      </c>
      <c r="E538" s="77" t="str">
        <f>IF('Inventory List'!E488="","",'Inventory List'!E488)</f>
        <v/>
      </c>
      <c r="F538" s="77" t="str">
        <f>IF('Inventory List'!F488="","",'Inventory List'!F488)</f>
        <v/>
      </c>
      <c r="G538" s="77" t="str">
        <f>IF('Inventory List'!G488="","",'Inventory List'!G488)</f>
        <v/>
      </c>
      <c r="H538" s="78" t="str">
        <f>IF('Inventory List'!J488="","",'Inventory List'!J488)</f>
        <v/>
      </c>
      <c r="I538" s="79" t="str">
        <f>IF('Inventory List'!K488="","",'Inventory List'!K488)</f>
        <v/>
      </c>
      <c r="J538" s="78" t="str">
        <f>IF('Inventory List'!M488="","",'Inventory List'!M488)</f>
        <v/>
      </c>
    </row>
    <row r="539" spans="1:10" x14ac:dyDescent="0.25">
      <c r="A539" s="77" t="str">
        <f>IF('Inventory List'!A489="","",'Inventory List'!A489)</f>
        <v/>
      </c>
      <c r="B539" s="77" t="str">
        <f>IF('Inventory List'!B489="","",'Inventory List'!B489)</f>
        <v/>
      </c>
      <c r="C539" s="77" t="str">
        <f>IF('Inventory List'!C489="","",'Inventory List'!C489)</f>
        <v/>
      </c>
      <c r="D539" s="77" t="str">
        <f>IF('Inventory List'!D489="","",'Inventory List'!D489)</f>
        <v/>
      </c>
      <c r="E539" s="77" t="str">
        <f>IF('Inventory List'!E489="","",'Inventory List'!E489)</f>
        <v/>
      </c>
      <c r="F539" s="77" t="str">
        <f>IF('Inventory List'!F489="","",'Inventory List'!F489)</f>
        <v/>
      </c>
      <c r="G539" s="77" t="str">
        <f>IF('Inventory List'!G489="","",'Inventory List'!G489)</f>
        <v/>
      </c>
      <c r="H539" s="78" t="str">
        <f>IF('Inventory List'!J489="","",'Inventory List'!J489)</f>
        <v/>
      </c>
      <c r="I539" s="79" t="str">
        <f>IF('Inventory List'!K489="","",'Inventory List'!K489)</f>
        <v/>
      </c>
      <c r="J539" s="78" t="str">
        <f>IF('Inventory List'!M489="","",'Inventory List'!M489)</f>
        <v/>
      </c>
    </row>
    <row r="540" spans="1:10" x14ac:dyDescent="0.25">
      <c r="A540" s="77" t="str">
        <f>IF('Inventory List'!A490="","",'Inventory List'!A490)</f>
        <v/>
      </c>
      <c r="B540" s="77" t="str">
        <f>IF('Inventory List'!B490="","",'Inventory List'!B490)</f>
        <v/>
      </c>
      <c r="C540" s="77" t="str">
        <f>IF('Inventory List'!C490="","",'Inventory List'!C490)</f>
        <v/>
      </c>
      <c r="D540" s="77" t="str">
        <f>IF('Inventory List'!D490="","",'Inventory List'!D490)</f>
        <v/>
      </c>
      <c r="E540" s="77" t="str">
        <f>IF('Inventory List'!E490="","",'Inventory List'!E490)</f>
        <v/>
      </c>
      <c r="F540" s="77" t="str">
        <f>IF('Inventory List'!F490="","",'Inventory List'!F490)</f>
        <v/>
      </c>
      <c r="G540" s="77" t="str">
        <f>IF('Inventory List'!G490="","",'Inventory List'!G490)</f>
        <v/>
      </c>
      <c r="H540" s="78" t="str">
        <f>IF('Inventory List'!J490="","",'Inventory List'!J490)</f>
        <v/>
      </c>
      <c r="I540" s="79" t="str">
        <f>IF('Inventory List'!K490="","",'Inventory List'!K490)</f>
        <v/>
      </c>
      <c r="J540" s="78" t="str">
        <f>IF('Inventory List'!M490="","",'Inventory List'!M490)</f>
        <v/>
      </c>
    </row>
    <row r="541" spans="1:10" x14ac:dyDescent="0.25">
      <c r="A541" s="77" t="str">
        <f>IF('Inventory List'!A491="","",'Inventory List'!A491)</f>
        <v/>
      </c>
      <c r="B541" s="77" t="str">
        <f>IF('Inventory List'!B491="","",'Inventory List'!B491)</f>
        <v/>
      </c>
      <c r="C541" s="77" t="str">
        <f>IF('Inventory List'!C491="","",'Inventory List'!C491)</f>
        <v/>
      </c>
      <c r="D541" s="77" t="str">
        <f>IF('Inventory List'!D491="","",'Inventory List'!D491)</f>
        <v/>
      </c>
      <c r="E541" s="77" t="str">
        <f>IF('Inventory List'!E491="","",'Inventory List'!E491)</f>
        <v/>
      </c>
      <c r="F541" s="77" t="str">
        <f>IF('Inventory List'!F491="","",'Inventory List'!F491)</f>
        <v/>
      </c>
      <c r="G541" s="77" t="str">
        <f>IF('Inventory List'!G491="","",'Inventory List'!G491)</f>
        <v/>
      </c>
      <c r="H541" s="78" t="str">
        <f>IF('Inventory List'!J491="","",'Inventory List'!J491)</f>
        <v/>
      </c>
      <c r="I541" s="79" t="str">
        <f>IF('Inventory List'!K491="","",'Inventory List'!K491)</f>
        <v/>
      </c>
      <c r="J541" s="78" t="str">
        <f>IF('Inventory List'!M491="","",'Inventory List'!M491)</f>
        <v/>
      </c>
    </row>
    <row r="542" spans="1:10" x14ac:dyDescent="0.25">
      <c r="A542" s="77" t="str">
        <f>IF('Inventory List'!A492="","",'Inventory List'!A492)</f>
        <v/>
      </c>
      <c r="B542" s="77" t="str">
        <f>IF('Inventory List'!B492="","",'Inventory List'!B492)</f>
        <v/>
      </c>
      <c r="C542" s="77" t="str">
        <f>IF('Inventory List'!C492="","",'Inventory List'!C492)</f>
        <v/>
      </c>
      <c r="D542" s="77" t="str">
        <f>IF('Inventory List'!D492="","",'Inventory List'!D492)</f>
        <v/>
      </c>
      <c r="E542" s="77" t="str">
        <f>IF('Inventory List'!E492="","",'Inventory List'!E492)</f>
        <v/>
      </c>
      <c r="F542" s="77" t="str">
        <f>IF('Inventory List'!F492="","",'Inventory List'!F492)</f>
        <v/>
      </c>
      <c r="G542" s="77" t="str">
        <f>IF('Inventory List'!G492="","",'Inventory List'!G492)</f>
        <v/>
      </c>
      <c r="H542" s="78" t="str">
        <f>IF('Inventory List'!J492="","",'Inventory List'!J492)</f>
        <v/>
      </c>
      <c r="I542" s="79" t="str">
        <f>IF('Inventory List'!K492="","",'Inventory List'!K492)</f>
        <v/>
      </c>
      <c r="J542" s="78" t="str">
        <f>IF('Inventory List'!M492="","",'Inventory List'!M492)</f>
        <v/>
      </c>
    </row>
    <row r="543" spans="1:10" x14ac:dyDescent="0.25">
      <c r="A543" s="77" t="str">
        <f>IF('Inventory List'!A493="","",'Inventory List'!A493)</f>
        <v/>
      </c>
      <c r="B543" s="77" t="str">
        <f>IF('Inventory List'!B493="","",'Inventory List'!B493)</f>
        <v/>
      </c>
      <c r="C543" s="77" t="str">
        <f>IF('Inventory List'!C493="","",'Inventory List'!C493)</f>
        <v/>
      </c>
      <c r="D543" s="77" t="str">
        <f>IF('Inventory List'!D493="","",'Inventory List'!D493)</f>
        <v/>
      </c>
      <c r="E543" s="77" t="str">
        <f>IF('Inventory List'!E493="","",'Inventory List'!E493)</f>
        <v/>
      </c>
      <c r="F543" s="77" t="str">
        <f>IF('Inventory List'!F493="","",'Inventory List'!F493)</f>
        <v/>
      </c>
      <c r="G543" s="77" t="str">
        <f>IF('Inventory List'!G493="","",'Inventory List'!G493)</f>
        <v/>
      </c>
      <c r="H543" s="78" t="str">
        <f>IF('Inventory List'!J493="","",'Inventory List'!J493)</f>
        <v/>
      </c>
      <c r="I543" s="79" t="str">
        <f>IF('Inventory List'!K493="","",'Inventory List'!K493)</f>
        <v/>
      </c>
      <c r="J543" s="78" t="str">
        <f>IF('Inventory List'!M493="","",'Inventory List'!M493)</f>
        <v/>
      </c>
    </row>
    <row r="544" spans="1:10" x14ac:dyDescent="0.25">
      <c r="A544" s="77" t="str">
        <f>IF('Inventory List'!A494="","",'Inventory List'!A494)</f>
        <v/>
      </c>
      <c r="B544" s="77" t="str">
        <f>IF('Inventory List'!B494="","",'Inventory List'!B494)</f>
        <v/>
      </c>
      <c r="C544" s="77" t="str">
        <f>IF('Inventory List'!C494="","",'Inventory List'!C494)</f>
        <v/>
      </c>
      <c r="D544" s="77" t="str">
        <f>IF('Inventory List'!D494="","",'Inventory List'!D494)</f>
        <v/>
      </c>
      <c r="E544" s="77" t="str">
        <f>IF('Inventory List'!E494="","",'Inventory List'!E494)</f>
        <v/>
      </c>
      <c r="F544" s="77" t="str">
        <f>IF('Inventory List'!F494="","",'Inventory List'!F494)</f>
        <v/>
      </c>
      <c r="G544" s="77" t="str">
        <f>IF('Inventory List'!G494="","",'Inventory List'!G494)</f>
        <v/>
      </c>
      <c r="H544" s="78" t="str">
        <f>IF('Inventory List'!J494="","",'Inventory List'!J494)</f>
        <v/>
      </c>
      <c r="I544" s="79" t="str">
        <f>IF('Inventory List'!K494="","",'Inventory List'!K494)</f>
        <v/>
      </c>
      <c r="J544" s="78" t="str">
        <f>IF('Inventory List'!M494="","",'Inventory List'!M494)</f>
        <v/>
      </c>
    </row>
    <row r="545" spans="1:10" x14ac:dyDescent="0.25">
      <c r="A545" s="77" t="str">
        <f>IF('Inventory List'!A495="","",'Inventory List'!A495)</f>
        <v/>
      </c>
      <c r="B545" s="77" t="str">
        <f>IF('Inventory List'!B495="","",'Inventory List'!B495)</f>
        <v/>
      </c>
      <c r="C545" s="77" t="str">
        <f>IF('Inventory List'!C495="","",'Inventory List'!C495)</f>
        <v/>
      </c>
      <c r="D545" s="77" t="str">
        <f>IF('Inventory List'!D495="","",'Inventory List'!D495)</f>
        <v/>
      </c>
      <c r="E545" s="77" t="str">
        <f>IF('Inventory List'!E495="","",'Inventory List'!E495)</f>
        <v/>
      </c>
      <c r="F545" s="77" t="str">
        <f>IF('Inventory List'!F495="","",'Inventory List'!F495)</f>
        <v/>
      </c>
      <c r="G545" s="77" t="str">
        <f>IF('Inventory List'!G495="","",'Inventory List'!G495)</f>
        <v/>
      </c>
      <c r="H545" s="78" t="str">
        <f>IF('Inventory List'!J495="","",'Inventory List'!J495)</f>
        <v/>
      </c>
      <c r="I545" s="79" t="str">
        <f>IF('Inventory List'!K495="","",'Inventory List'!K495)</f>
        <v/>
      </c>
      <c r="J545" s="78" t="str">
        <f>IF('Inventory List'!M495="","",'Inventory List'!M495)</f>
        <v/>
      </c>
    </row>
    <row r="546" spans="1:10" x14ac:dyDescent="0.25">
      <c r="A546" s="77" t="str">
        <f>IF('Inventory List'!A496="","",'Inventory List'!A496)</f>
        <v/>
      </c>
      <c r="B546" s="77" t="str">
        <f>IF('Inventory List'!B496="","",'Inventory List'!B496)</f>
        <v/>
      </c>
      <c r="C546" s="77" t="str">
        <f>IF('Inventory List'!C496="","",'Inventory List'!C496)</f>
        <v/>
      </c>
      <c r="D546" s="77" t="str">
        <f>IF('Inventory List'!D496="","",'Inventory List'!D496)</f>
        <v/>
      </c>
      <c r="E546" s="77" t="str">
        <f>IF('Inventory List'!E496="","",'Inventory List'!E496)</f>
        <v/>
      </c>
      <c r="F546" s="77" t="str">
        <f>IF('Inventory List'!F496="","",'Inventory List'!F496)</f>
        <v/>
      </c>
      <c r="G546" s="77" t="str">
        <f>IF('Inventory List'!G496="","",'Inventory List'!G496)</f>
        <v/>
      </c>
      <c r="H546" s="78" t="str">
        <f>IF('Inventory List'!J496="","",'Inventory List'!J496)</f>
        <v/>
      </c>
      <c r="I546" s="79" t="str">
        <f>IF('Inventory List'!K496="","",'Inventory List'!K496)</f>
        <v/>
      </c>
      <c r="J546" s="78" t="str">
        <f>IF('Inventory List'!M496="","",'Inventory List'!M496)</f>
        <v/>
      </c>
    </row>
    <row r="547" spans="1:10" x14ac:dyDescent="0.25">
      <c r="A547" s="77" t="str">
        <f>IF('Inventory List'!A497="","",'Inventory List'!A497)</f>
        <v/>
      </c>
      <c r="B547" s="77" t="str">
        <f>IF('Inventory List'!B497="","",'Inventory List'!B497)</f>
        <v/>
      </c>
      <c r="C547" s="77" t="str">
        <f>IF('Inventory List'!C497="","",'Inventory List'!C497)</f>
        <v/>
      </c>
      <c r="D547" s="77" t="str">
        <f>IF('Inventory List'!D497="","",'Inventory List'!D497)</f>
        <v/>
      </c>
      <c r="E547" s="77" t="str">
        <f>IF('Inventory List'!E497="","",'Inventory List'!E497)</f>
        <v/>
      </c>
      <c r="F547" s="77" t="str">
        <f>IF('Inventory List'!F497="","",'Inventory List'!F497)</f>
        <v/>
      </c>
      <c r="G547" s="77" t="str">
        <f>IF('Inventory List'!G497="","",'Inventory List'!G497)</f>
        <v/>
      </c>
      <c r="H547" s="78" t="str">
        <f>IF('Inventory List'!J497="","",'Inventory List'!J497)</f>
        <v/>
      </c>
      <c r="I547" s="79" t="str">
        <f>IF('Inventory List'!K497="","",'Inventory List'!K497)</f>
        <v/>
      </c>
      <c r="J547" s="78" t="str">
        <f>IF('Inventory List'!M497="","",'Inventory List'!M497)</f>
        <v/>
      </c>
    </row>
    <row r="548" spans="1:10" x14ac:dyDescent="0.25">
      <c r="A548" s="77" t="str">
        <f>IF('Inventory List'!A498="","",'Inventory List'!A498)</f>
        <v/>
      </c>
      <c r="B548" s="77" t="str">
        <f>IF('Inventory List'!B498="","",'Inventory List'!B498)</f>
        <v/>
      </c>
      <c r="C548" s="77" t="str">
        <f>IF('Inventory List'!C498="","",'Inventory List'!C498)</f>
        <v/>
      </c>
      <c r="D548" s="77" t="str">
        <f>IF('Inventory List'!D498="","",'Inventory List'!D498)</f>
        <v/>
      </c>
      <c r="E548" s="77" t="str">
        <f>IF('Inventory List'!E498="","",'Inventory List'!E498)</f>
        <v/>
      </c>
      <c r="F548" s="77" t="str">
        <f>IF('Inventory List'!F498="","",'Inventory List'!F498)</f>
        <v/>
      </c>
      <c r="G548" s="77" t="str">
        <f>IF('Inventory List'!G498="","",'Inventory List'!G498)</f>
        <v/>
      </c>
      <c r="H548" s="78" t="str">
        <f>IF('Inventory List'!J498="","",'Inventory List'!J498)</f>
        <v/>
      </c>
      <c r="I548" s="79" t="str">
        <f>IF('Inventory List'!K498="","",'Inventory List'!K498)</f>
        <v/>
      </c>
      <c r="J548" s="78" t="str">
        <f>IF('Inventory List'!M498="","",'Inventory List'!M498)</f>
        <v/>
      </c>
    </row>
    <row r="549" spans="1:10" x14ac:dyDescent="0.25">
      <c r="A549" s="77" t="str">
        <f>IF('Inventory List'!A499="","",'Inventory List'!A499)</f>
        <v/>
      </c>
      <c r="B549" s="77" t="str">
        <f>IF('Inventory List'!B499="","",'Inventory List'!B499)</f>
        <v/>
      </c>
      <c r="C549" s="77" t="str">
        <f>IF('Inventory List'!C499="","",'Inventory List'!C499)</f>
        <v/>
      </c>
      <c r="D549" s="77" t="str">
        <f>IF('Inventory List'!D499="","",'Inventory List'!D499)</f>
        <v/>
      </c>
      <c r="E549" s="77" t="str">
        <f>IF('Inventory List'!E499="","",'Inventory List'!E499)</f>
        <v/>
      </c>
      <c r="F549" s="77" t="str">
        <f>IF('Inventory List'!F499="","",'Inventory List'!F499)</f>
        <v/>
      </c>
      <c r="G549" s="77" t="str">
        <f>IF('Inventory List'!G499="","",'Inventory List'!G499)</f>
        <v/>
      </c>
      <c r="H549" s="78" t="str">
        <f>IF('Inventory List'!J499="","",'Inventory List'!J499)</f>
        <v/>
      </c>
      <c r="I549" s="79" t="str">
        <f>IF('Inventory List'!K499="","",'Inventory List'!K499)</f>
        <v/>
      </c>
      <c r="J549" s="78" t="str">
        <f>IF('Inventory List'!M499="","",'Inventory List'!M499)</f>
        <v/>
      </c>
    </row>
    <row r="550" spans="1:10" x14ac:dyDescent="0.25">
      <c r="A550" s="77" t="str">
        <f>IF('Inventory List'!A500="","",'Inventory List'!A500)</f>
        <v/>
      </c>
      <c r="B550" s="77" t="str">
        <f>IF('Inventory List'!B500="","",'Inventory List'!B500)</f>
        <v/>
      </c>
      <c r="C550" s="77" t="str">
        <f>IF('Inventory List'!C500="","",'Inventory List'!C500)</f>
        <v/>
      </c>
      <c r="D550" s="77" t="str">
        <f>IF('Inventory List'!D500="","",'Inventory List'!D500)</f>
        <v/>
      </c>
      <c r="E550" s="77" t="str">
        <f>IF('Inventory List'!E500="","",'Inventory List'!E500)</f>
        <v/>
      </c>
      <c r="F550" s="77" t="str">
        <f>IF('Inventory List'!F500="","",'Inventory List'!F500)</f>
        <v/>
      </c>
      <c r="G550" s="77" t="str">
        <f>IF('Inventory List'!G500="","",'Inventory List'!G500)</f>
        <v/>
      </c>
      <c r="H550" s="78" t="str">
        <f>IF('Inventory List'!J500="","",'Inventory List'!J500)</f>
        <v/>
      </c>
      <c r="I550" s="79" t="str">
        <f>IF('Inventory List'!K500="","",'Inventory List'!K500)</f>
        <v/>
      </c>
      <c r="J550" s="78" t="str">
        <f>IF('Inventory List'!M500="","",'Inventory List'!M500)</f>
        <v/>
      </c>
    </row>
    <row r="551" spans="1:10" x14ac:dyDescent="0.25">
      <c r="A551" s="77" t="str">
        <f>IF('Inventory List'!A501="","",'Inventory List'!A501)</f>
        <v/>
      </c>
      <c r="B551" s="77" t="str">
        <f>IF('Inventory List'!B501="","",'Inventory List'!B501)</f>
        <v/>
      </c>
      <c r="C551" s="77" t="str">
        <f>IF('Inventory List'!C501="","",'Inventory List'!C501)</f>
        <v/>
      </c>
      <c r="D551" s="77" t="str">
        <f>IF('Inventory List'!D501="","",'Inventory List'!D501)</f>
        <v/>
      </c>
      <c r="E551" s="77" t="str">
        <f>IF('Inventory List'!E501="","",'Inventory List'!E501)</f>
        <v/>
      </c>
      <c r="F551" s="77" t="str">
        <f>IF('Inventory List'!F501="","",'Inventory List'!F501)</f>
        <v/>
      </c>
      <c r="G551" s="77" t="str">
        <f>IF('Inventory List'!G501="","",'Inventory List'!G501)</f>
        <v/>
      </c>
      <c r="H551" s="78" t="str">
        <f>IF('Inventory List'!J501="","",'Inventory List'!J501)</f>
        <v/>
      </c>
      <c r="I551" s="79" t="str">
        <f>IF('Inventory List'!K501="","",'Inventory List'!K501)</f>
        <v/>
      </c>
      <c r="J551" s="78" t="str">
        <f>IF('Inventory List'!M501="","",'Inventory List'!M501)</f>
        <v/>
      </c>
    </row>
    <row r="552" spans="1:10" x14ac:dyDescent="0.25">
      <c r="A552" s="77" t="str">
        <f>IF('Inventory List'!A502="","",'Inventory List'!A502)</f>
        <v/>
      </c>
      <c r="B552" s="77" t="str">
        <f>IF('Inventory List'!B502="","",'Inventory List'!B502)</f>
        <v/>
      </c>
      <c r="C552" s="77" t="str">
        <f>IF('Inventory List'!C502="","",'Inventory List'!C502)</f>
        <v/>
      </c>
      <c r="D552" s="77" t="str">
        <f>IF('Inventory List'!D502="","",'Inventory List'!D502)</f>
        <v/>
      </c>
      <c r="E552" s="77" t="str">
        <f>IF('Inventory List'!E502="","",'Inventory List'!E502)</f>
        <v/>
      </c>
      <c r="F552" s="77" t="str">
        <f>IF('Inventory List'!F502="","",'Inventory List'!F502)</f>
        <v/>
      </c>
      <c r="G552" s="77" t="str">
        <f>IF('Inventory List'!G502="","",'Inventory List'!G502)</f>
        <v/>
      </c>
      <c r="H552" s="78" t="str">
        <f>IF('Inventory List'!J502="","",'Inventory List'!J502)</f>
        <v/>
      </c>
      <c r="I552" s="79" t="str">
        <f>IF('Inventory List'!K502="","",'Inventory List'!K502)</f>
        <v/>
      </c>
      <c r="J552" s="78" t="str">
        <f>IF('Inventory List'!M502="","",'Inventory List'!M502)</f>
        <v/>
      </c>
    </row>
    <row r="553" spans="1:10" x14ac:dyDescent="0.25">
      <c r="A553" s="77" t="str">
        <f>IF('Inventory List'!A503="","",'Inventory List'!A503)</f>
        <v/>
      </c>
      <c r="B553" s="77" t="str">
        <f>IF('Inventory List'!B503="","",'Inventory List'!B503)</f>
        <v/>
      </c>
      <c r="C553" s="77" t="str">
        <f>IF('Inventory List'!C503="","",'Inventory List'!C503)</f>
        <v/>
      </c>
      <c r="D553" s="77" t="str">
        <f>IF('Inventory List'!D503="","",'Inventory List'!D503)</f>
        <v/>
      </c>
      <c r="E553" s="77" t="str">
        <f>IF('Inventory List'!E503="","",'Inventory List'!E503)</f>
        <v/>
      </c>
      <c r="F553" s="77" t="str">
        <f>IF('Inventory List'!F503="","",'Inventory List'!F503)</f>
        <v/>
      </c>
      <c r="G553" s="77" t="str">
        <f>IF('Inventory List'!G503="","",'Inventory List'!G503)</f>
        <v/>
      </c>
      <c r="H553" s="78" t="str">
        <f>IF('Inventory List'!J503="","",'Inventory List'!J503)</f>
        <v/>
      </c>
      <c r="I553" s="79" t="str">
        <f>IF('Inventory List'!K503="","",'Inventory List'!K503)</f>
        <v/>
      </c>
      <c r="J553" s="78" t="str">
        <f>IF('Inventory List'!M503="","",'Inventory List'!M503)</f>
        <v/>
      </c>
    </row>
    <row r="554" spans="1:10" x14ac:dyDescent="0.25">
      <c r="A554" s="77" t="str">
        <f>IF('Inventory List'!A504="","",'Inventory List'!A504)</f>
        <v/>
      </c>
      <c r="B554" s="77" t="str">
        <f>IF('Inventory List'!B504="","",'Inventory List'!B504)</f>
        <v/>
      </c>
      <c r="C554" s="77" t="str">
        <f>IF('Inventory List'!C504="","",'Inventory List'!C504)</f>
        <v/>
      </c>
      <c r="D554" s="77" t="str">
        <f>IF('Inventory List'!D504="","",'Inventory List'!D504)</f>
        <v/>
      </c>
      <c r="E554" s="77" t="str">
        <f>IF('Inventory List'!E504="","",'Inventory List'!E504)</f>
        <v/>
      </c>
      <c r="F554" s="77" t="str">
        <f>IF('Inventory List'!F504="","",'Inventory List'!F504)</f>
        <v/>
      </c>
      <c r="G554" s="77" t="str">
        <f>IF('Inventory List'!G504="","",'Inventory List'!G504)</f>
        <v/>
      </c>
      <c r="H554" s="78" t="str">
        <f>IF('Inventory List'!J504="","",'Inventory List'!J504)</f>
        <v/>
      </c>
      <c r="I554" s="79" t="str">
        <f>IF('Inventory List'!K504="","",'Inventory List'!K504)</f>
        <v/>
      </c>
      <c r="J554" s="78" t="str">
        <f>IF('Inventory List'!M504="","",'Inventory List'!M504)</f>
        <v/>
      </c>
    </row>
    <row r="555" spans="1:10" x14ac:dyDescent="0.25">
      <c r="A555" s="77" t="str">
        <f>IF('Inventory List'!A505="","",'Inventory List'!A505)</f>
        <v/>
      </c>
      <c r="B555" s="77" t="str">
        <f>IF('Inventory List'!B505="","",'Inventory List'!B505)</f>
        <v/>
      </c>
      <c r="C555" s="77" t="str">
        <f>IF('Inventory List'!C505="","",'Inventory List'!C505)</f>
        <v/>
      </c>
      <c r="D555" s="77" t="str">
        <f>IF('Inventory List'!D505="","",'Inventory List'!D505)</f>
        <v/>
      </c>
      <c r="E555" s="77" t="str">
        <f>IF('Inventory List'!E505="","",'Inventory List'!E505)</f>
        <v/>
      </c>
      <c r="F555" s="77" t="str">
        <f>IF('Inventory List'!F505="","",'Inventory List'!F505)</f>
        <v/>
      </c>
      <c r="G555" s="77" t="str">
        <f>IF('Inventory List'!G505="","",'Inventory List'!G505)</f>
        <v/>
      </c>
      <c r="H555" s="78" t="str">
        <f>IF('Inventory List'!J505="","",'Inventory List'!J505)</f>
        <v/>
      </c>
      <c r="I555" s="79" t="str">
        <f>IF('Inventory List'!K505="","",'Inventory List'!K505)</f>
        <v/>
      </c>
      <c r="J555" s="78" t="str">
        <f>IF('Inventory List'!M505="","",'Inventory List'!M505)</f>
        <v/>
      </c>
    </row>
    <row r="556" spans="1:10" x14ac:dyDescent="0.25">
      <c r="A556" s="77" t="str">
        <f>IF('Inventory List'!A506="","",'Inventory List'!A506)</f>
        <v/>
      </c>
      <c r="B556" s="77" t="str">
        <f>IF('Inventory List'!B506="","",'Inventory List'!B506)</f>
        <v/>
      </c>
      <c r="C556" s="77" t="str">
        <f>IF('Inventory List'!C506="","",'Inventory List'!C506)</f>
        <v/>
      </c>
      <c r="D556" s="77" t="str">
        <f>IF('Inventory List'!D506="","",'Inventory List'!D506)</f>
        <v/>
      </c>
      <c r="E556" s="77" t="str">
        <f>IF('Inventory List'!E506="","",'Inventory List'!E506)</f>
        <v/>
      </c>
      <c r="F556" s="77" t="str">
        <f>IF('Inventory List'!F506="","",'Inventory List'!F506)</f>
        <v/>
      </c>
      <c r="G556" s="77" t="str">
        <f>IF('Inventory List'!G506="","",'Inventory List'!G506)</f>
        <v/>
      </c>
      <c r="H556" s="78" t="str">
        <f>IF('Inventory List'!J506="","",'Inventory List'!J506)</f>
        <v/>
      </c>
      <c r="I556" s="79" t="str">
        <f>IF('Inventory List'!K506="","",'Inventory List'!K506)</f>
        <v/>
      </c>
      <c r="J556" s="78" t="str">
        <f>IF('Inventory List'!M506="","",'Inventory List'!M506)</f>
        <v/>
      </c>
    </row>
    <row r="557" spans="1:10" x14ac:dyDescent="0.25">
      <c r="A557" s="77" t="str">
        <f>IF('Inventory List'!A507="","",'Inventory List'!A507)</f>
        <v/>
      </c>
      <c r="B557" s="77" t="str">
        <f>IF('Inventory List'!B507="","",'Inventory List'!B507)</f>
        <v/>
      </c>
      <c r="C557" s="77" t="str">
        <f>IF('Inventory List'!C507="","",'Inventory List'!C507)</f>
        <v/>
      </c>
      <c r="D557" s="77" t="str">
        <f>IF('Inventory List'!D507="","",'Inventory List'!D507)</f>
        <v/>
      </c>
      <c r="E557" s="77" t="str">
        <f>IF('Inventory List'!E507="","",'Inventory List'!E507)</f>
        <v/>
      </c>
      <c r="F557" s="77" t="str">
        <f>IF('Inventory List'!F507="","",'Inventory List'!F507)</f>
        <v/>
      </c>
      <c r="G557" s="77" t="str">
        <f>IF('Inventory List'!G507="","",'Inventory List'!G507)</f>
        <v/>
      </c>
      <c r="H557" s="78" t="str">
        <f>IF('Inventory List'!J507="","",'Inventory List'!J507)</f>
        <v/>
      </c>
      <c r="I557" s="79" t="str">
        <f>IF('Inventory List'!K507="","",'Inventory List'!K507)</f>
        <v/>
      </c>
      <c r="J557" s="78" t="str">
        <f>IF('Inventory List'!M507="","",'Inventory List'!M507)</f>
        <v/>
      </c>
    </row>
    <row r="558" spans="1:10" x14ac:dyDescent="0.25">
      <c r="A558" s="77" t="str">
        <f>IF('Inventory List'!A508="","",'Inventory List'!A508)</f>
        <v/>
      </c>
      <c r="B558" s="77" t="str">
        <f>IF('Inventory List'!B508="","",'Inventory List'!B508)</f>
        <v/>
      </c>
      <c r="C558" s="77" t="str">
        <f>IF('Inventory List'!C508="","",'Inventory List'!C508)</f>
        <v/>
      </c>
      <c r="D558" s="77" t="str">
        <f>IF('Inventory List'!D508="","",'Inventory List'!D508)</f>
        <v/>
      </c>
      <c r="E558" s="77" t="str">
        <f>IF('Inventory List'!E508="","",'Inventory List'!E508)</f>
        <v/>
      </c>
      <c r="F558" s="77" t="str">
        <f>IF('Inventory List'!F508="","",'Inventory List'!F508)</f>
        <v/>
      </c>
      <c r="G558" s="77" t="str">
        <f>IF('Inventory List'!G508="","",'Inventory List'!G508)</f>
        <v/>
      </c>
      <c r="H558" s="78" t="str">
        <f>IF('Inventory List'!J508="","",'Inventory List'!J508)</f>
        <v/>
      </c>
      <c r="I558" s="79" t="str">
        <f>IF('Inventory List'!K508="","",'Inventory List'!K508)</f>
        <v/>
      </c>
      <c r="J558" s="78" t="str">
        <f>IF('Inventory List'!M508="","",'Inventory List'!M508)</f>
        <v/>
      </c>
    </row>
    <row r="559" spans="1:10" x14ac:dyDescent="0.25">
      <c r="A559" s="77" t="str">
        <f>IF('Inventory List'!A509="","",'Inventory List'!A509)</f>
        <v/>
      </c>
      <c r="B559" s="77" t="str">
        <f>IF('Inventory List'!B509="","",'Inventory List'!B509)</f>
        <v/>
      </c>
      <c r="C559" s="77" t="str">
        <f>IF('Inventory List'!C509="","",'Inventory List'!C509)</f>
        <v/>
      </c>
      <c r="D559" s="77" t="str">
        <f>IF('Inventory List'!D509="","",'Inventory List'!D509)</f>
        <v/>
      </c>
      <c r="E559" s="77" t="str">
        <f>IF('Inventory List'!E509="","",'Inventory List'!E509)</f>
        <v/>
      </c>
      <c r="F559" s="77" t="str">
        <f>IF('Inventory List'!F509="","",'Inventory List'!F509)</f>
        <v/>
      </c>
      <c r="G559" s="77" t="str">
        <f>IF('Inventory List'!G509="","",'Inventory List'!G509)</f>
        <v/>
      </c>
      <c r="H559" s="78" t="str">
        <f>IF('Inventory List'!J509="","",'Inventory List'!J509)</f>
        <v/>
      </c>
      <c r="I559" s="79" t="str">
        <f>IF('Inventory List'!K509="","",'Inventory List'!K509)</f>
        <v/>
      </c>
      <c r="J559" s="78" t="str">
        <f>IF('Inventory List'!M509="","",'Inventory List'!M509)</f>
        <v/>
      </c>
    </row>
    <row r="560" spans="1:10" x14ac:dyDescent="0.25">
      <c r="A560" s="77" t="str">
        <f>IF('Inventory List'!A510="","",'Inventory List'!A510)</f>
        <v/>
      </c>
      <c r="B560" s="77" t="str">
        <f>IF('Inventory List'!B510="","",'Inventory List'!B510)</f>
        <v/>
      </c>
      <c r="C560" s="77" t="str">
        <f>IF('Inventory List'!C510="","",'Inventory List'!C510)</f>
        <v/>
      </c>
      <c r="D560" s="77" t="str">
        <f>IF('Inventory List'!D510="","",'Inventory List'!D510)</f>
        <v/>
      </c>
      <c r="E560" s="77" t="str">
        <f>IF('Inventory List'!E510="","",'Inventory List'!E510)</f>
        <v/>
      </c>
      <c r="F560" s="77" t="str">
        <f>IF('Inventory List'!F510="","",'Inventory List'!F510)</f>
        <v/>
      </c>
      <c r="G560" s="77" t="str">
        <f>IF('Inventory List'!G510="","",'Inventory List'!G510)</f>
        <v/>
      </c>
      <c r="H560" s="78" t="str">
        <f>IF('Inventory List'!J510="","",'Inventory List'!J510)</f>
        <v/>
      </c>
      <c r="I560" s="79" t="str">
        <f>IF('Inventory List'!K510="","",'Inventory List'!K510)</f>
        <v/>
      </c>
      <c r="J560" s="78" t="str">
        <f>IF('Inventory List'!M510="","",'Inventory List'!M510)</f>
        <v/>
      </c>
    </row>
    <row r="561" spans="1:10" x14ac:dyDescent="0.25">
      <c r="A561" s="77" t="str">
        <f>IF('Inventory List'!A511="","",'Inventory List'!A511)</f>
        <v/>
      </c>
      <c r="B561" s="77" t="str">
        <f>IF('Inventory List'!B511="","",'Inventory List'!B511)</f>
        <v/>
      </c>
      <c r="C561" s="77" t="str">
        <f>IF('Inventory List'!C511="","",'Inventory List'!C511)</f>
        <v/>
      </c>
      <c r="D561" s="77" t="str">
        <f>IF('Inventory List'!D511="","",'Inventory List'!D511)</f>
        <v/>
      </c>
      <c r="E561" s="77" t="str">
        <f>IF('Inventory List'!E511="","",'Inventory List'!E511)</f>
        <v/>
      </c>
      <c r="F561" s="77" t="str">
        <f>IF('Inventory List'!F511="","",'Inventory List'!F511)</f>
        <v/>
      </c>
      <c r="G561" s="77" t="str">
        <f>IF('Inventory List'!G511="","",'Inventory List'!G511)</f>
        <v/>
      </c>
      <c r="H561" s="78" t="str">
        <f>IF('Inventory List'!J511="","",'Inventory List'!J511)</f>
        <v/>
      </c>
      <c r="I561" s="79" t="str">
        <f>IF('Inventory List'!K511="","",'Inventory List'!K511)</f>
        <v/>
      </c>
      <c r="J561" s="78" t="str">
        <f>IF('Inventory List'!M511="","",'Inventory List'!M511)</f>
        <v/>
      </c>
    </row>
    <row r="562" spans="1:10" x14ac:dyDescent="0.25">
      <c r="A562" s="77" t="str">
        <f>IF('Inventory List'!A512="","",'Inventory List'!A512)</f>
        <v/>
      </c>
      <c r="B562" s="77" t="str">
        <f>IF('Inventory List'!B512="","",'Inventory List'!B512)</f>
        <v/>
      </c>
      <c r="C562" s="77" t="str">
        <f>IF('Inventory List'!C512="","",'Inventory List'!C512)</f>
        <v/>
      </c>
      <c r="D562" s="77" t="str">
        <f>IF('Inventory List'!D512="","",'Inventory List'!D512)</f>
        <v/>
      </c>
      <c r="E562" s="77" t="str">
        <f>IF('Inventory List'!E512="","",'Inventory List'!E512)</f>
        <v/>
      </c>
      <c r="F562" s="77" t="str">
        <f>IF('Inventory List'!F512="","",'Inventory List'!F512)</f>
        <v/>
      </c>
      <c r="G562" s="77" t="str">
        <f>IF('Inventory List'!G512="","",'Inventory List'!G512)</f>
        <v/>
      </c>
      <c r="H562" s="78" t="str">
        <f>IF('Inventory List'!J512="","",'Inventory List'!J512)</f>
        <v/>
      </c>
      <c r="I562" s="79" t="str">
        <f>IF('Inventory List'!K512="","",'Inventory List'!K512)</f>
        <v/>
      </c>
      <c r="J562" s="78" t="str">
        <f>IF('Inventory List'!M512="","",'Inventory List'!M512)</f>
        <v/>
      </c>
    </row>
    <row r="563" spans="1:10" x14ac:dyDescent="0.25">
      <c r="A563" s="77" t="str">
        <f>IF('Inventory List'!A513="","",'Inventory List'!A513)</f>
        <v/>
      </c>
      <c r="B563" s="77" t="str">
        <f>IF('Inventory List'!B513="","",'Inventory List'!B513)</f>
        <v/>
      </c>
      <c r="C563" s="77" t="str">
        <f>IF('Inventory List'!C513="","",'Inventory List'!C513)</f>
        <v/>
      </c>
      <c r="D563" s="77" t="str">
        <f>IF('Inventory List'!D513="","",'Inventory List'!D513)</f>
        <v/>
      </c>
      <c r="E563" s="77" t="str">
        <f>IF('Inventory List'!E513="","",'Inventory List'!E513)</f>
        <v/>
      </c>
      <c r="F563" s="77" t="str">
        <f>IF('Inventory List'!F513="","",'Inventory List'!F513)</f>
        <v/>
      </c>
      <c r="G563" s="77" t="str">
        <f>IF('Inventory List'!G513="","",'Inventory List'!G513)</f>
        <v/>
      </c>
      <c r="H563" s="78" t="str">
        <f>IF('Inventory List'!J513="","",'Inventory List'!J513)</f>
        <v/>
      </c>
      <c r="I563" s="79" t="str">
        <f>IF('Inventory List'!K513="","",'Inventory List'!K513)</f>
        <v/>
      </c>
      <c r="J563" s="78" t="str">
        <f>IF('Inventory List'!M513="","",'Inventory List'!M513)</f>
        <v/>
      </c>
    </row>
    <row r="564" spans="1:10" x14ac:dyDescent="0.25">
      <c r="A564" s="77" t="str">
        <f>IF('Inventory List'!A514="","",'Inventory List'!A514)</f>
        <v/>
      </c>
      <c r="B564" s="77" t="str">
        <f>IF('Inventory List'!B514="","",'Inventory List'!B514)</f>
        <v/>
      </c>
      <c r="C564" s="77" t="str">
        <f>IF('Inventory List'!C514="","",'Inventory List'!C514)</f>
        <v/>
      </c>
      <c r="D564" s="77" t="str">
        <f>IF('Inventory List'!D514="","",'Inventory List'!D514)</f>
        <v/>
      </c>
      <c r="E564" s="77" t="str">
        <f>IF('Inventory List'!E514="","",'Inventory List'!E514)</f>
        <v/>
      </c>
      <c r="F564" s="77" t="str">
        <f>IF('Inventory List'!F514="","",'Inventory List'!F514)</f>
        <v/>
      </c>
      <c r="G564" s="77" t="str">
        <f>IF('Inventory List'!G514="","",'Inventory List'!G514)</f>
        <v/>
      </c>
      <c r="H564" s="78" t="str">
        <f>IF('Inventory List'!J514="","",'Inventory List'!J514)</f>
        <v/>
      </c>
      <c r="I564" s="79" t="str">
        <f>IF('Inventory List'!K514="","",'Inventory List'!K514)</f>
        <v/>
      </c>
      <c r="J564" s="78" t="str">
        <f>IF('Inventory List'!M514="","",'Inventory List'!M514)</f>
        <v/>
      </c>
    </row>
    <row r="565" spans="1:10" x14ac:dyDescent="0.25">
      <c r="A565" s="77" t="str">
        <f>IF('Inventory List'!A515="","",'Inventory List'!A515)</f>
        <v/>
      </c>
      <c r="B565" s="77" t="str">
        <f>IF('Inventory List'!B515="","",'Inventory List'!B515)</f>
        <v/>
      </c>
      <c r="C565" s="77" t="str">
        <f>IF('Inventory List'!C515="","",'Inventory List'!C515)</f>
        <v/>
      </c>
      <c r="D565" s="77" t="str">
        <f>IF('Inventory List'!D515="","",'Inventory List'!D515)</f>
        <v/>
      </c>
      <c r="E565" s="77" t="str">
        <f>IF('Inventory List'!E515="","",'Inventory List'!E515)</f>
        <v/>
      </c>
      <c r="F565" s="77" t="str">
        <f>IF('Inventory List'!F515="","",'Inventory List'!F515)</f>
        <v/>
      </c>
      <c r="G565" s="77" t="str">
        <f>IF('Inventory List'!G515="","",'Inventory List'!G515)</f>
        <v/>
      </c>
      <c r="H565" s="78" t="str">
        <f>IF('Inventory List'!J515="","",'Inventory List'!J515)</f>
        <v/>
      </c>
      <c r="I565" s="79" t="str">
        <f>IF('Inventory List'!K515="","",'Inventory List'!K515)</f>
        <v/>
      </c>
      <c r="J565" s="78" t="str">
        <f>IF('Inventory List'!M515="","",'Inventory List'!M515)</f>
        <v/>
      </c>
    </row>
    <row r="566" spans="1:10" x14ac:dyDescent="0.25">
      <c r="A566" s="77" t="str">
        <f>IF('Inventory List'!A516="","",'Inventory List'!A516)</f>
        <v/>
      </c>
      <c r="B566" s="77" t="str">
        <f>IF('Inventory List'!B516="","",'Inventory List'!B516)</f>
        <v/>
      </c>
      <c r="C566" s="77" t="str">
        <f>IF('Inventory List'!C516="","",'Inventory List'!C516)</f>
        <v/>
      </c>
      <c r="D566" s="77" t="str">
        <f>IF('Inventory List'!D516="","",'Inventory List'!D516)</f>
        <v/>
      </c>
      <c r="E566" s="77" t="str">
        <f>IF('Inventory List'!E516="","",'Inventory List'!E516)</f>
        <v/>
      </c>
      <c r="F566" s="77" t="str">
        <f>IF('Inventory List'!F516="","",'Inventory List'!F516)</f>
        <v/>
      </c>
      <c r="G566" s="77" t="str">
        <f>IF('Inventory List'!G516="","",'Inventory List'!G516)</f>
        <v/>
      </c>
      <c r="H566" s="78" t="str">
        <f>IF('Inventory List'!J516="","",'Inventory List'!J516)</f>
        <v/>
      </c>
      <c r="I566" s="79" t="str">
        <f>IF('Inventory List'!K516="","",'Inventory List'!K516)</f>
        <v/>
      </c>
      <c r="J566" s="78" t="str">
        <f>IF('Inventory List'!M516="","",'Inventory List'!M516)</f>
        <v/>
      </c>
    </row>
    <row r="567" spans="1:10" x14ac:dyDescent="0.25">
      <c r="A567" s="77" t="str">
        <f>IF('Inventory List'!A517="","",'Inventory List'!A517)</f>
        <v/>
      </c>
      <c r="B567" s="77" t="str">
        <f>IF('Inventory List'!B517="","",'Inventory List'!B517)</f>
        <v/>
      </c>
      <c r="C567" s="77" t="str">
        <f>IF('Inventory List'!C517="","",'Inventory List'!C517)</f>
        <v/>
      </c>
      <c r="D567" s="77" t="str">
        <f>IF('Inventory List'!D517="","",'Inventory List'!D517)</f>
        <v/>
      </c>
      <c r="E567" s="77" t="str">
        <f>IF('Inventory List'!E517="","",'Inventory List'!E517)</f>
        <v/>
      </c>
      <c r="F567" s="77" t="str">
        <f>IF('Inventory List'!F517="","",'Inventory List'!F517)</f>
        <v/>
      </c>
      <c r="G567" s="77" t="str">
        <f>IF('Inventory List'!G517="","",'Inventory List'!G517)</f>
        <v/>
      </c>
      <c r="H567" s="78" t="str">
        <f>IF('Inventory List'!J517="","",'Inventory List'!J517)</f>
        <v/>
      </c>
      <c r="I567" s="79" t="str">
        <f>IF('Inventory List'!K517="","",'Inventory List'!K517)</f>
        <v/>
      </c>
      <c r="J567" s="78" t="str">
        <f>IF('Inventory List'!M517="","",'Inventory List'!M517)</f>
        <v/>
      </c>
    </row>
    <row r="568" spans="1:10" x14ac:dyDescent="0.25">
      <c r="A568" s="77" t="str">
        <f>IF('Inventory List'!A518="","",'Inventory List'!A518)</f>
        <v/>
      </c>
      <c r="B568" s="77" t="str">
        <f>IF('Inventory List'!B518="","",'Inventory List'!B518)</f>
        <v/>
      </c>
      <c r="C568" s="77" t="str">
        <f>IF('Inventory List'!C518="","",'Inventory List'!C518)</f>
        <v/>
      </c>
      <c r="D568" s="77" t="str">
        <f>IF('Inventory List'!D518="","",'Inventory List'!D518)</f>
        <v/>
      </c>
      <c r="E568" s="77" t="str">
        <f>IF('Inventory List'!E518="","",'Inventory List'!E518)</f>
        <v/>
      </c>
      <c r="F568" s="77" t="str">
        <f>IF('Inventory List'!F518="","",'Inventory List'!F518)</f>
        <v/>
      </c>
      <c r="G568" s="77" t="str">
        <f>IF('Inventory List'!G518="","",'Inventory List'!G518)</f>
        <v/>
      </c>
      <c r="H568" s="78" t="str">
        <f>IF('Inventory List'!J518="","",'Inventory List'!J518)</f>
        <v/>
      </c>
      <c r="I568" s="79" t="str">
        <f>IF('Inventory List'!K518="","",'Inventory List'!K518)</f>
        <v/>
      </c>
      <c r="J568" s="78" t="str">
        <f>IF('Inventory List'!M518="","",'Inventory List'!M518)</f>
        <v/>
      </c>
    </row>
    <row r="569" spans="1:10" x14ac:dyDescent="0.25">
      <c r="A569" s="77" t="str">
        <f>IF('Inventory List'!A519="","",'Inventory List'!A519)</f>
        <v/>
      </c>
      <c r="B569" s="77" t="str">
        <f>IF('Inventory List'!B519="","",'Inventory List'!B519)</f>
        <v/>
      </c>
      <c r="C569" s="77" t="str">
        <f>IF('Inventory List'!C519="","",'Inventory List'!C519)</f>
        <v/>
      </c>
      <c r="D569" s="77" t="str">
        <f>IF('Inventory List'!D519="","",'Inventory List'!D519)</f>
        <v/>
      </c>
      <c r="E569" s="77" t="str">
        <f>IF('Inventory List'!E519="","",'Inventory List'!E519)</f>
        <v/>
      </c>
      <c r="F569" s="77" t="str">
        <f>IF('Inventory List'!F519="","",'Inventory List'!F519)</f>
        <v/>
      </c>
      <c r="G569" s="77" t="str">
        <f>IF('Inventory List'!G519="","",'Inventory List'!G519)</f>
        <v/>
      </c>
      <c r="H569" s="78" t="str">
        <f>IF('Inventory List'!J519="","",'Inventory List'!J519)</f>
        <v/>
      </c>
      <c r="I569" s="79" t="str">
        <f>IF('Inventory List'!K519="","",'Inventory List'!K519)</f>
        <v/>
      </c>
      <c r="J569" s="78" t="str">
        <f>IF('Inventory List'!M519="","",'Inventory List'!M519)</f>
        <v/>
      </c>
    </row>
    <row r="570" spans="1:10" x14ac:dyDescent="0.25">
      <c r="A570" s="77" t="str">
        <f>IF('Inventory List'!A520="","",'Inventory List'!A520)</f>
        <v/>
      </c>
      <c r="B570" s="77" t="str">
        <f>IF('Inventory List'!B520="","",'Inventory List'!B520)</f>
        <v/>
      </c>
      <c r="C570" s="77" t="str">
        <f>IF('Inventory List'!C520="","",'Inventory List'!C520)</f>
        <v/>
      </c>
      <c r="D570" s="77" t="str">
        <f>IF('Inventory List'!D520="","",'Inventory List'!D520)</f>
        <v/>
      </c>
      <c r="E570" s="77" t="str">
        <f>IF('Inventory List'!E520="","",'Inventory List'!E520)</f>
        <v/>
      </c>
      <c r="F570" s="77" t="str">
        <f>IF('Inventory List'!F520="","",'Inventory List'!F520)</f>
        <v/>
      </c>
      <c r="G570" s="77" t="str">
        <f>IF('Inventory List'!G520="","",'Inventory List'!G520)</f>
        <v/>
      </c>
      <c r="H570" s="78" t="str">
        <f>IF('Inventory List'!J520="","",'Inventory List'!J520)</f>
        <v/>
      </c>
      <c r="I570" s="79" t="str">
        <f>IF('Inventory List'!K520="","",'Inventory List'!K520)</f>
        <v/>
      </c>
      <c r="J570" s="78" t="str">
        <f>IF('Inventory List'!M520="","",'Inventory List'!M520)</f>
        <v/>
      </c>
    </row>
    <row r="571" spans="1:10" x14ac:dyDescent="0.25">
      <c r="A571" s="77" t="str">
        <f>IF('Inventory List'!A521="","",'Inventory List'!A521)</f>
        <v/>
      </c>
      <c r="B571" s="77" t="str">
        <f>IF('Inventory List'!B521="","",'Inventory List'!B521)</f>
        <v/>
      </c>
      <c r="C571" s="77" t="str">
        <f>IF('Inventory List'!C521="","",'Inventory List'!C521)</f>
        <v/>
      </c>
      <c r="D571" s="77" t="str">
        <f>IF('Inventory List'!D521="","",'Inventory List'!D521)</f>
        <v/>
      </c>
      <c r="E571" s="77" t="str">
        <f>IF('Inventory List'!E521="","",'Inventory List'!E521)</f>
        <v/>
      </c>
      <c r="F571" s="77" t="str">
        <f>IF('Inventory List'!F521="","",'Inventory List'!F521)</f>
        <v/>
      </c>
      <c r="G571" s="77" t="str">
        <f>IF('Inventory List'!G521="","",'Inventory List'!G521)</f>
        <v/>
      </c>
      <c r="H571" s="78" t="str">
        <f>IF('Inventory List'!J521="","",'Inventory List'!J521)</f>
        <v/>
      </c>
      <c r="I571" s="79" t="str">
        <f>IF('Inventory List'!K521="","",'Inventory List'!K521)</f>
        <v/>
      </c>
      <c r="J571" s="78" t="str">
        <f>IF('Inventory List'!M521="","",'Inventory List'!M521)</f>
        <v/>
      </c>
    </row>
    <row r="572" spans="1:10" x14ac:dyDescent="0.25">
      <c r="A572" s="77" t="str">
        <f>IF('Inventory List'!A522="","",'Inventory List'!A522)</f>
        <v/>
      </c>
      <c r="B572" s="77" t="str">
        <f>IF('Inventory List'!B522="","",'Inventory List'!B522)</f>
        <v/>
      </c>
      <c r="C572" s="77" t="str">
        <f>IF('Inventory List'!C522="","",'Inventory List'!C522)</f>
        <v/>
      </c>
      <c r="D572" s="77" t="str">
        <f>IF('Inventory List'!D522="","",'Inventory List'!D522)</f>
        <v/>
      </c>
      <c r="E572" s="77" t="str">
        <f>IF('Inventory List'!E522="","",'Inventory List'!E522)</f>
        <v/>
      </c>
      <c r="F572" s="77" t="str">
        <f>IF('Inventory List'!F522="","",'Inventory List'!F522)</f>
        <v/>
      </c>
      <c r="G572" s="77" t="str">
        <f>IF('Inventory List'!G522="","",'Inventory List'!G522)</f>
        <v/>
      </c>
      <c r="H572" s="78" t="str">
        <f>IF('Inventory List'!J522="","",'Inventory List'!J522)</f>
        <v/>
      </c>
      <c r="I572" s="79" t="str">
        <f>IF('Inventory List'!K522="","",'Inventory List'!K522)</f>
        <v/>
      </c>
      <c r="J572" s="78" t="str">
        <f>IF('Inventory List'!M522="","",'Inventory List'!M522)</f>
        <v/>
      </c>
    </row>
    <row r="573" spans="1:10" x14ac:dyDescent="0.25">
      <c r="A573" s="77" t="str">
        <f>IF('Inventory List'!A523="","",'Inventory List'!A523)</f>
        <v/>
      </c>
      <c r="B573" s="77" t="str">
        <f>IF('Inventory List'!B523="","",'Inventory List'!B523)</f>
        <v/>
      </c>
      <c r="C573" s="77" t="str">
        <f>IF('Inventory List'!C523="","",'Inventory List'!C523)</f>
        <v/>
      </c>
      <c r="D573" s="77" t="str">
        <f>IF('Inventory List'!D523="","",'Inventory List'!D523)</f>
        <v/>
      </c>
      <c r="E573" s="77" t="str">
        <f>IF('Inventory List'!E523="","",'Inventory List'!E523)</f>
        <v/>
      </c>
      <c r="F573" s="77" t="str">
        <f>IF('Inventory List'!F523="","",'Inventory List'!F523)</f>
        <v/>
      </c>
      <c r="G573" s="77" t="str">
        <f>IF('Inventory List'!G523="","",'Inventory List'!G523)</f>
        <v/>
      </c>
      <c r="H573" s="78" t="str">
        <f>IF('Inventory List'!J523="","",'Inventory List'!J523)</f>
        <v/>
      </c>
      <c r="I573" s="79" t="str">
        <f>IF('Inventory List'!K523="","",'Inventory List'!K523)</f>
        <v/>
      </c>
      <c r="J573" s="78" t="str">
        <f>IF('Inventory List'!M523="","",'Inventory List'!M523)</f>
        <v/>
      </c>
    </row>
    <row r="574" spans="1:10" x14ac:dyDescent="0.25">
      <c r="A574" s="77" t="str">
        <f>IF('Inventory List'!A524="","",'Inventory List'!A524)</f>
        <v/>
      </c>
      <c r="B574" s="77" t="str">
        <f>IF('Inventory List'!B524="","",'Inventory List'!B524)</f>
        <v/>
      </c>
      <c r="C574" s="77" t="str">
        <f>IF('Inventory List'!C524="","",'Inventory List'!C524)</f>
        <v/>
      </c>
      <c r="D574" s="77" t="str">
        <f>IF('Inventory List'!D524="","",'Inventory List'!D524)</f>
        <v/>
      </c>
      <c r="E574" s="77" t="str">
        <f>IF('Inventory List'!E524="","",'Inventory List'!E524)</f>
        <v/>
      </c>
      <c r="F574" s="77" t="str">
        <f>IF('Inventory List'!F524="","",'Inventory List'!F524)</f>
        <v/>
      </c>
      <c r="G574" s="77" t="str">
        <f>IF('Inventory List'!G524="","",'Inventory List'!G524)</f>
        <v/>
      </c>
      <c r="H574" s="78" t="str">
        <f>IF('Inventory List'!J524="","",'Inventory List'!J524)</f>
        <v/>
      </c>
      <c r="I574" s="79" t="str">
        <f>IF('Inventory List'!K524="","",'Inventory List'!K524)</f>
        <v/>
      </c>
      <c r="J574" s="78" t="str">
        <f>IF('Inventory List'!M524="","",'Inventory List'!M524)</f>
        <v/>
      </c>
    </row>
    <row r="575" spans="1:10" x14ac:dyDescent="0.25">
      <c r="A575" s="77" t="str">
        <f>IF('Inventory List'!A525="","",'Inventory List'!A525)</f>
        <v/>
      </c>
      <c r="B575" s="77" t="str">
        <f>IF('Inventory List'!B525="","",'Inventory List'!B525)</f>
        <v/>
      </c>
      <c r="C575" s="77" t="str">
        <f>IF('Inventory List'!C525="","",'Inventory List'!C525)</f>
        <v/>
      </c>
      <c r="D575" s="77" t="str">
        <f>IF('Inventory List'!D525="","",'Inventory List'!D525)</f>
        <v/>
      </c>
      <c r="E575" s="77" t="str">
        <f>IF('Inventory List'!E525="","",'Inventory List'!E525)</f>
        <v/>
      </c>
      <c r="F575" s="77" t="str">
        <f>IF('Inventory List'!F525="","",'Inventory List'!F525)</f>
        <v/>
      </c>
      <c r="G575" s="77" t="str">
        <f>IF('Inventory List'!G525="","",'Inventory List'!G525)</f>
        <v/>
      </c>
      <c r="H575" s="78" t="str">
        <f>IF('Inventory List'!J525="","",'Inventory List'!J525)</f>
        <v/>
      </c>
      <c r="I575" s="79" t="str">
        <f>IF('Inventory List'!K525="","",'Inventory List'!K525)</f>
        <v/>
      </c>
      <c r="J575" s="78" t="str">
        <f>IF('Inventory List'!M525="","",'Inventory List'!M525)</f>
        <v/>
      </c>
    </row>
    <row r="576" spans="1:10" x14ac:dyDescent="0.25">
      <c r="A576" s="77" t="str">
        <f>IF('Inventory List'!A526="","",'Inventory List'!A526)</f>
        <v/>
      </c>
      <c r="B576" s="77" t="str">
        <f>IF('Inventory List'!B526="","",'Inventory List'!B526)</f>
        <v/>
      </c>
      <c r="C576" s="77" t="str">
        <f>IF('Inventory List'!C526="","",'Inventory List'!C526)</f>
        <v/>
      </c>
      <c r="D576" s="77" t="str">
        <f>IF('Inventory List'!D526="","",'Inventory List'!D526)</f>
        <v/>
      </c>
      <c r="E576" s="77" t="str">
        <f>IF('Inventory List'!E526="","",'Inventory List'!E526)</f>
        <v/>
      </c>
      <c r="F576" s="77" t="str">
        <f>IF('Inventory List'!F526="","",'Inventory List'!F526)</f>
        <v/>
      </c>
      <c r="G576" s="77" t="str">
        <f>IF('Inventory List'!G526="","",'Inventory List'!G526)</f>
        <v/>
      </c>
      <c r="H576" s="78" t="str">
        <f>IF('Inventory List'!J526="","",'Inventory List'!J526)</f>
        <v/>
      </c>
      <c r="I576" s="79" t="str">
        <f>IF('Inventory List'!K526="","",'Inventory List'!K526)</f>
        <v/>
      </c>
      <c r="J576" s="78" t="str">
        <f>IF('Inventory List'!M526="","",'Inventory List'!M526)</f>
        <v/>
      </c>
    </row>
    <row r="577" spans="1:10" x14ac:dyDescent="0.25">
      <c r="A577" s="77" t="str">
        <f>IF('Inventory List'!A527="","",'Inventory List'!A527)</f>
        <v/>
      </c>
      <c r="B577" s="77" t="str">
        <f>IF('Inventory List'!B527="","",'Inventory List'!B527)</f>
        <v/>
      </c>
      <c r="C577" s="77" t="str">
        <f>IF('Inventory List'!C527="","",'Inventory List'!C527)</f>
        <v/>
      </c>
      <c r="D577" s="77" t="str">
        <f>IF('Inventory List'!D527="","",'Inventory List'!D527)</f>
        <v/>
      </c>
      <c r="E577" s="77" t="str">
        <f>IF('Inventory List'!E527="","",'Inventory List'!E527)</f>
        <v/>
      </c>
      <c r="F577" s="77" t="str">
        <f>IF('Inventory List'!F527="","",'Inventory List'!F527)</f>
        <v/>
      </c>
      <c r="G577" s="77" t="str">
        <f>IF('Inventory List'!G527="","",'Inventory List'!G527)</f>
        <v/>
      </c>
      <c r="H577" s="78" t="str">
        <f>IF('Inventory List'!J527="","",'Inventory List'!J527)</f>
        <v/>
      </c>
      <c r="I577" s="79" t="str">
        <f>IF('Inventory List'!K527="","",'Inventory List'!K527)</f>
        <v/>
      </c>
      <c r="J577" s="78" t="str">
        <f>IF('Inventory List'!M527="","",'Inventory List'!M527)</f>
        <v/>
      </c>
    </row>
    <row r="578" spans="1:10" x14ac:dyDescent="0.25">
      <c r="A578" s="77" t="str">
        <f>IF('Inventory List'!A528="","",'Inventory List'!A528)</f>
        <v/>
      </c>
      <c r="B578" s="77" t="str">
        <f>IF('Inventory List'!B528="","",'Inventory List'!B528)</f>
        <v/>
      </c>
      <c r="C578" s="77" t="str">
        <f>IF('Inventory List'!C528="","",'Inventory List'!C528)</f>
        <v/>
      </c>
      <c r="D578" s="77" t="str">
        <f>IF('Inventory List'!D528="","",'Inventory List'!D528)</f>
        <v/>
      </c>
      <c r="E578" s="77" t="str">
        <f>IF('Inventory List'!E528="","",'Inventory List'!E528)</f>
        <v/>
      </c>
      <c r="F578" s="77" t="str">
        <f>IF('Inventory List'!F528="","",'Inventory List'!F528)</f>
        <v/>
      </c>
      <c r="G578" s="77" t="str">
        <f>IF('Inventory List'!G528="","",'Inventory List'!G528)</f>
        <v/>
      </c>
      <c r="H578" s="78" t="str">
        <f>IF('Inventory List'!J528="","",'Inventory List'!J528)</f>
        <v/>
      </c>
      <c r="I578" s="79" t="str">
        <f>IF('Inventory List'!K528="","",'Inventory List'!K528)</f>
        <v/>
      </c>
      <c r="J578" s="78" t="str">
        <f>IF('Inventory List'!M528="","",'Inventory List'!M528)</f>
        <v/>
      </c>
    </row>
    <row r="579" spans="1:10" x14ac:dyDescent="0.25">
      <c r="A579" s="77" t="str">
        <f>IF('Inventory List'!A529="","",'Inventory List'!A529)</f>
        <v/>
      </c>
      <c r="B579" s="77" t="str">
        <f>IF('Inventory List'!B529="","",'Inventory List'!B529)</f>
        <v/>
      </c>
      <c r="C579" s="77" t="str">
        <f>IF('Inventory List'!C529="","",'Inventory List'!C529)</f>
        <v/>
      </c>
      <c r="D579" s="77" t="str">
        <f>IF('Inventory List'!D529="","",'Inventory List'!D529)</f>
        <v/>
      </c>
      <c r="E579" s="77" t="str">
        <f>IF('Inventory List'!E529="","",'Inventory List'!E529)</f>
        <v/>
      </c>
      <c r="F579" s="77" t="str">
        <f>IF('Inventory List'!F529="","",'Inventory List'!F529)</f>
        <v/>
      </c>
      <c r="G579" s="77" t="str">
        <f>IF('Inventory List'!G529="","",'Inventory List'!G529)</f>
        <v/>
      </c>
      <c r="H579" s="78" t="str">
        <f>IF('Inventory List'!J529="","",'Inventory List'!J529)</f>
        <v/>
      </c>
      <c r="I579" s="79" t="str">
        <f>IF('Inventory List'!K529="","",'Inventory List'!K529)</f>
        <v/>
      </c>
      <c r="J579" s="78" t="str">
        <f>IF('Inventory List'!M529="","",'Inventory List'!M529)</f>
        <v/>
      </c>
    </row>
    <row r="580" spans="1:10" x14ac:dyDescent="0.25">
      <c r="A580" s="77" t="str">
        <f>IF('Inventory List'!A530="","",'Inventory List'!A530)</f>
        <v/>
      </c>
      <c r="B580" s="77" t="str">
        <f>IF('Inventory List'!B530="","",'Inventory List'!B530)</f>
        <v/>
      </c>
      <c r="C580" s="77" t="str">
        <f>IF('Inventory List'!C530="","",'Inventory List'!C530)</f>
        <v/>
      </c>
      <c r="D580" s="77" t="str">
        <f>IF('Inventory List'!D530="","",'Inventory List'!D530)</f>
        <v/>
      </c>
      <c r="E580" s="77" t="str">
        <f>IF('Inventory List'!E530="","",'Inventory List'!E530)</f>
        <v/>
      </c>
      <c r="F580" s="77" t="str">
        <f>IF('Inventory List'!F530="","",'Inventory List'!F530)</f>
        <v/>
      </c>
      <c r="G580" s="77" t="str">
        <f>IF('Inventory List'!G530="","",'Inventory List'!G530)</f>
        <v/>
      </c>
      <c r="H580" s="78" t="str">
        <f>IF('Inventory List'!J530="","",'Inventory List'!J530)</f>
        <v/>
      </c>
      <c r="I580" s="79" t="str">
        <f>IF('Inventory List'!K530="","",'Inventory List'!K530)</f>
        <v/>
      </c>
      <c r="J580" s="78" t="str">
        <f>IF('Inventory List'!M530="","",'Inventory List'!M530)</f>
        <v/>
      </c>
    </row>
    <row r="581" spans="1:10" x14ac:dyDescent="0.25">
      <c r="A581" s="77" t="str">
        <f>IF('Inventory List'!A531="","",'Inventory List'!A531)</f>
        <v/>
      </c>
      <c r="B581" s="77" t="str">
        <f>IF('Inventory List'!B531="","",'Inventory List'!B531)</f>
        <v/>
      </c>
      <c r="C581" s="77" t="str">
        <f>IF('Inventory List'!C531="","",'Inventory List'!C531)</f>
        <v/>
      </c>
      <c r="D581" s="77" t="str">
        <f>IF('Inventory List'!D531="","",'Inventory List'!D531)</f>
        <v/>
      </c>
      <c r="E581" s="77" t="str">
        <f>IF('Inventory List'!E531="","",'Inventory List'!E531)</f>
        <v/>
      </c>
      <c r="F581" s="77" t="str">
        <f>IF('Inventory List'!F531="","",'Inventory List'!F531)</f>
        <v/>
      </c>
      <c r="G581" s="77" t="str">
        <f>IF('Inventory List'!G531="","",'Inventory List'!G531)</f>
        <v/>
      </c>
      <c r="H581" s="78" t="str">
        <f>IF('Inventory List'!J531="","",'Inventory List'!J531)</f>
        <v/>
      </c>
      <c r="I581" s="79" t="str">
        <f>IF('Inventory List'!K531="","",'Inventory List'!K531)</f>
        <v/>
      </c>
      <c r="J581" s="78" t="str">
        <f>IF('Inventory List'!M531="","",'Inventory List'!M531)</f>
        <v/>
      </c>
    </row>
    <row r="582" spans="1:10" x14ac:dyDescent="0.25">
      <c r="A582" s="77" t="str">
        <f>IF('Inventory List'!A532="","",'Inventory List'!A532)</f>
        <v/>
      </c>
      <c r="B582" s="77" t="str">
        <f>IF('Inventory List'!B532="","",'Inventory List'!B532)</f>
        <v/>
      </c>
      <c r="C582" s="77" t="str">
        <f>IF('Inventory List'!C532="","",'Inventory List'!C532)</f>
        <v/>
      </c>
      <c r="D582" s="77" t="str">
        <f>IF('Inventory List'!D532="","",'Inventory List'!D532)</f>
        <v/>
      </c>
      <c r="E582" s="77" t="str">
        <f>IF('Inventory List'!E532="","",'Inventory List'!E532)</f>
        <v/>
      </c>
      <c r="F582" s="77" t="str">
        <f>IF('Inventory List'!F532="","",'Inventory List'!F532)</f>
        <v/>
      </c>
      <c r="G582" s="77" t="str">
        <f>IF('Inventory List'!G532="","",'Inventory List'!G532)</f>
        <v/>
      </c>
      <c r="H582" s="78" t="str">
        <f>IF('Inventory List'!J532="","",'Inventory List'!J532)</f>
        <v/>
      </c>
      <c r="I582" s="79" t="str">
        <f>IF('Inventory List'!K532="","",'Inventory List'!K532)</f>
        <v/>
      </c>
      <c r="J582" s="78" t="str">
        <f>IF('Inventory List'!M532="","",'Inventory List'!M532)</f>
        <v/>
      </c>
    </row>
    <row r="583" spans="1:10" x14ac:dyDescent="0.25">
      <c r="A583" s="77" t="str">
        <f>IF('Inventory List'!A533="","",'Inventory List'!A533)</f>
        <v/>
      </c>
      <c r="B583" s="77" t="str">
        <f>IF('Inventory List'!B533="","",'Inventory List'!B533)</f>
        <v/>
      </c>
      <c r="C583" s="77" t="str">
        <f>IF('Inventory List'!C533="","",'Inventory List'!C533)</f>
        <v/>
      </c>
      <c r="D583" s="77" t="str">
        <f>IF('Inventory List'!D533="","",'Inventory List'!D533)</f>
        <v/>
      </c>
      <c r="E583" s="77" t="str">
        <f>IF('Inventory List'!E533="","",'Inventory List'!E533)</f>
        <v/>
      </c>
      <c r="F583" s="77" t="str">
        <f>IF('Inventory List'!F533="","",'Inventory List'!F533)</f>
        <v/>
      </c>
      <c r="G583" s="77" t="str">
        <f>IF('Inventory List'!G533="","",'Inventory List'!G533)</f>
        <v/>
      </c>
      <c r="H583" s="78" t="str">
        <f>IF('Inventory List'!J533="","",'Inventory List'!J533)</f>
        <v/>
      </c>
      <c r="I583" s="79" t="str">
        <f>IF('Inventory List'!K533="","",'Inventory List'!K533)</f>
        <v/>
      </c>
      <c r="J583" s="78" t="str">
        <f>IF('Inventory List'!M533="","",'Inventory List'!M533)</f>
        <v/>
      </c>
    </row>
    <row r="584" spans="1:10" x14ac:dyDescent="0.25">
      <c r="A584" s="77" t="str">
        <f>IF('Inventory List'!A534="","",'Inventory List'!A534)</f>
        <v/>
      </c>
      <c r="B584" s="77" t="str">
        <f>IF('Inventory List'!B534="","",'Inventory List'!B534)</f>
        <v/>
      </c>
      <c r="C584" s="77" t="str">
        <f>IF('Inventory List'!C534="","",'Inventory List'!C534)</f>
        <v/>
      </c>
      <c r="D584" s="77" t="str">
        <f>IF('Inventory List'!D534="","",'Inventory List'!D534)</f>
        <v/>
      </c>
      <c r="E584" s="77" t="str">
        <f>IF('Inventory List'!E534="","",'Inventory List'!E534)</f>
        <v/>
      </c>
      <c r="F584" s="77" t="str">
        <f>IF('Inventory List'!F534="","",'Inventory List'!F534)</f>
        <v/>
      </c>
      <c r="G584" s="77" t="str">
        <f>IF('Inventory List'!G534="","",'Inventory List'!G534)</f>
        <v/>
      </c>
      <c r="H584" s="78" t="str">
        <f>IF('Inventory List'!J534="","",'Inventory List'!J534)</f>
        <v/>
      </c>
      <c r="I584" s="79" t="str">
        <f>IF('Inventory List'!K534="","",'Inventory List'!K534)</f>
        <v/>
      </c>
      <c r="J584" s="78" t="str">
        <f>IF('Inventory List'!M534="","",'Inventory List'!M534)</f>
        <v/>
      </c>
    </row>
    <row r="585" spans="1:10" x14ac:dyDescent="0.25">
      <c r="A585" s="77" t="str">
        <f>IF('Inventory List'!A535="","",'Inventory List'!A535)</f>
        <v/>
      </c>
      <c r="B585" s="77" t="str">
        <f>IF('Inventory List'!B535="","",'Inventory List'!B535)</f>
        <v/>
      </c>
      <c r="C585" s="77" t="str">
        <f>IF('Inventory List'!C535="","",'Inventory List'!C535)</f>
        <v/>
      </c>
      <c r="D585" s="77" t="str">
        <f>IF('Inventory List'!D535="","",'Inventory List'!D535)</f>
        <v/>
      </c>
      <c r="E585" s="77" t="str">
        <f>IF('Inventory List'!E535="","",'Inventory List'!E535)</f>
        <v/>
      </c>
      <c r="F585" s="77" t="str">
        <f>IF('Inventory List'!F535="","",'Inventory List'!F535)</f>
        <v/>
      </c>
      <c r="G585" s="77" t="str">
        <f>IF('Inventory List'!G535="","",'Inventory List'!G535)</f>
        <v/>
      </c>
      <c r="H585" s="78" t="str">
        <f>IF('Inventory List'!J535="","",'Inventory List'!J535)</f>
        <v/>
      </c>
      <c r="I585" s="79" t="str">
        <f>IF('Inventory List'!K535="","",'Inventory List'!K535)</f>
        <v/>
      </c>
      <c r="J585" s="78" t="str">
        <f>IF('Inventory List'!M535="","",'Inventory List'!M535)</f>
        <v/>
      </c>
    </row>
    <row r="586" spans="1:10" x14ac:dyDescent="0.25">
      <c r="A586" s="77" t="str">
        <f>IF('Inventory List'!A536="","",'Inventory List'!A536)</f>
        <v/>
      </c>
      <c r="B586" s="77" t="str">
        <f>IF('Inventory List'!B536="","",'Inventory List'!B536)</f>
        <v/>
      </c>
      <c r="C586" s="77" t="str">
        <f>IF('Inventory List'!C536="","",'Inventory List'!C536)</f>
        <v/>
      </c>
      <c r="D586" s="77" t="str">
        <f>IF('Inventory List'!D536="","",'Inventory List'!D536)</f>
        <v/>
      </c>
      <c r="E586" s="77" t="str">
        <f>IF('Inventory List'!E536="","",'Inventory List'!E536)</f>
        <v/>
      </c>
      <c r="F586" s="77" t="str">
        <f>IF('Inventory List'!F536="","",'Inventory List'!F536)</f>
        <v/>
      </c>
      <c r="G586" s="77" t="str">
        <f>IF('Inventory List'!G536="","",'Inventory List'!G536)</f>
        <v/>
      </c>
      <c r="H586" s="78" t="str">
        <f>IF('Inventory List'!J536="","",'Inventory List'!J536)</f>
        <v/>
      </c>
      <c r="I586" s="79" t="str">
        <f>IF('Inventory List'!K536="","",'Inventory List'!K536)</f>
        <v/>
      </c>
      <c r="J586" s="78" t="str">
        <f>IF('Inventory List'!M536="","",'Inventory List'!M536)</f>
        <v/>
      </c>
    </row>
    <row r="587" spans="1:10" x14ac:dyDescent="0.25">
      <c r="A587" s="77" t="str">
        <f>IF('Inventory List'!A537="","",'Inventory List'!A537)</f>
        <v/>
      </c>
      <c r="B587" s="77" t="str">
        <f>IF('Inventory List'!B537="","",'Inventory List'!B537)</f>
        <v/>
      </c>
      <c r="C587" s="77" t="str">
        <f>IF('Inventory List'!C537="","",'Inventory List'!C537)</f>
        <v/>
      </c>
      <c r="D587" s="77" t="str">
        <f>IF('Inventory List'!D537="","",'Inventory List'!D537)</f>
        <v/>
      </c>
      <c r="E587" s="77" t="str">
        <f>IF('Inventory List'!E537="","",'Inventory List'!E537)</f>
        <v/>
      </c>
      <c r="F587" s="77" t="str">
        <f>IF('Inventory List'!F537="","",'Inventory List'!F537)</f>
        <v/>
      </c>
      <c r="G587" s="77" t="str">
        <f>IF('Inventory List'!G537="","",'Inventory List'!G537)</f>
        <v/>
      </c>
      <c r="H587" s="78" t="str">
        <f>IF('Inventory List'!J537="","",'Inventory List'!J537)</f>
        <v/>
      </c>
      <c r="I587" s="79" t="str">
        <f>IF('Inventory List'!K537="","",'Inventory List'!K537)</f>
        <v/>
      </c>
      <c r="J587" s="78" t="str">
        <f>IF('Inventory List'!M537="","",'Inventory List'!M537)</f>
        <v/>
      </c>
    </row>
    <row r="588" spans="1:10" x14ac:dyDescent="0.25">
      <c r="A588" s="77" t="str">
        <f>IF('Inventory List'!A538="","",'Inventory List'!A538)</f>
        <v/>
      </c>
      <c r="B588" s="77" t="str">
        <f>IF('Inventory List'!B538="","",'Inventory List'!B538)</f>
        <v/>
      </c>
      <c r="C588" s="77" t="str">
        <f>IF('Inventory List'!C538="","",'Inventory List'!C538)</f>
        <v/>
      </c>
      <c r="D588" s="77" t="str">
        <f>IF('Inventory List'!D538="","",'Inventory List'!D538)</f>
        <v/>
      </c>
      <c r="E588" s="77" t="str">
        <f>IF('Inventory List'!E538="","",'Inventory List'!E538)</f>
        <v/>
      </c>
      <c r="F588" s="77" t="str">
        <f>IF('Inventory List'!F538="","",'Inventory List'!F538)</f>
        <v/>
      </c>
      <c r="G588" s="77" t="str">
        <f>IF('Inventory List'!G538="","",'Inventory List'!G538)</f>
        <v/>
      </c>
      <c r="H588" s="78" t="str">
        <f>IF('Inventory List'!J538="","",'Inventory List'!J538)</f>
        <v/>
      </c>
      <c r="I588" s="79" t="str">
        <f>IF('Inventory List'!K538="","",'Inventory List'!K538)</f>
        <v/>
      </c>
      <c r="J588" s="78" t="str">
        <f>IF('Inventory List'!M538="","",'Inventory List'!M538)</f>
        <v/>
      </c>
    </row>
    <row r="589" spans="1:10" x14ac:dyDescent="0.25">
      <c r="A589" s="77" t="str">
        <f>IF('Inventory List'!A539="","",'Inventory List'!A539)</f>
        <v/>
      </c>
      <c r="B589" s="77" t="str">
        <f>IF('Inventory List'!B539="","",'Inventory List'!B539)</f>
        <v/>
      </c>
      <c r="C589" s="77" t="str">
        <f>IF('Inventory List'!C539="","",'Inventory List'!C539)</f>
        <v/>
      </c>
      <c r="D589" s="77" t="str">
        <f>IF('Inventory List'!D539="","",'Inventory List'!D539)</f>
        <v/>
      </c>
      <c r="E589" s="77" t="str">
        <f>IF('Inventory List'!E539="","",'Inventory List'!E539)</f>
        <v/>
      </c>
      <c r="F589" s="77" t="str">
        <f>IF('Inventory List'!F539="","",'Inventory List'!F539)</f>
        <v/>
      </c>
      <c r="G589" s="77" t="str">
        <f>IF('Inventory List'!G539="","",'Inventory List'!G539)</f>
        <v/>
      </c>
      <c r="H589" s="78" t="str">
        <f>IF('Inventory List'!J539="","",'Inventory List'!J539)</f>
        <v/>
      </c>
      <c r="I589" s="79" t="str">
        <f>IF('Inventory List'!K539="","",'Inventory List'!K539)</f>
        <v/>
      </c>
      <c r="J589" s="78" t="str">
        <f>IF('Inventory List'!M539="","",'Inventory List'!M539)</f>
        <v/>
      </c>
    </row>
    <row r="590" spans="1:10" x14ac:dyDescent="0.25">
      <c r="A590" s="77" t="str">
        <f>IF('Inventory List'!A540="","",'Inventory List'!A540)</f>
        <v/>
      </c>
      <c r="B590" s="77" t="str">
        <f>IF('Inventory List'!B540="","",'Inventory List'!B540)</f>
        <v/>
      </c>
      <c r="C590" s="77" t="str">
        <f>IF('Inventory List'!C540="","",'Inventory List'!C540)</f>
        <v/>
      </c>
      <c r="D590" s="77" t="str">
        <f>IF('Inventory List'!D540="","",'Inventory List'!D540)</f>
        <v/>
      </c>
      <c r="E590" s="77" t="str">
        <f>IF('Inventory List'!E540="","",'Inventory List'!E540)</f>
        <v/>
      </c>
      <c r="F590" s="77" t="str">
        <f>IF('Inventory List'!F540="","",'Inventory List'!F540)</f>
        <v/>
      </c>
      <c r="G590" s="77" t="str">
        <f>IF('Inventory List'!G540="","",'Inventory List'!G540)</f>
        <v/>
      </c>
      <c r="H590" s="78" t="str">
        <f>IF('Inventory List'!J540="","",'Inventory List'!J540)</f>
        <v/>
      </c>
      <c r="I590" s="79" t="str">
        <f>IF('Inventory List'!K540="","",'Inventory List'!K540)</f>
        <v/>
      </c>
      <c r="J590" s="78" t="str">
        <f>IF('Inventory List'!M540="","",'Inventory List'!M540)</f>
        <v/>
      </c>
    </row>
    <row r="591" spans="1:10" x14ac:dyDescent="0.25">
      <c r="A591" s="77" t="str">
        <f>IF('Inventory List'!A541="","",'Inventory List'!A541)</f>
        <v/>
      </c>
      <c r="B591" s="77" t="str">
        <f>IF('Inventory List'!B541="","",'Inventory List'!B541)</f>
        <v/>
      </c>
      <c r="C591" s="77" t="str">
        <f>IF('Inventory List'!C541="","",'Inventory List'!C541)</f>
        <v/>
      </c>
      <c r="D591" s="77" t="str">
        <f>IF('Inventory List'!D541="","",'Inventory List'!D541)</f>
        <v/>
      </c>
      <c r="E591" s="77" t="str">
        <f>IF('Inventory List'!E541="","",'Inventory List'!E541)</f>
        <v/>
      </c>
      <c r="F591" s="77" t="str">
        <f>IF('Inventory List'!F541="","",'Inventory List'!F541)</f>
        <v/>
      </c>
      <c r="G591" s="77" t="str">
        <f>IF('Inventory List'!G541="","",'Inventory List'!G541)</f>
        <v/>
      </c>
      <c r="H591" s="78" t="str">
        <f>IF('Inventory List'!J541="","",'Inventory List'!J541)</f>
        <v/>
      </c>
      <c r="I591" s="79" t="str">
        <f>IF('Inventory List'!K541="","",'Inventory List'!K541)</f>
        <v/>
      </c>
      <c r="J591" s="78" t="str">
        <f>IF('Inventory List'!M541="","",'Inventory List'!M541)</f>
        <v/>
      </c>
    </row>
    <row r="592" spans="1:10" x14ac:dyDescent="0.25">
      <c r="A592" s="77" t="str">
        <f>IF('Inventory List'!A542="","",'Inventory List'!A542)</f>
        <v/>
      </c>
      <c r="B592" s="77" t="str">
        <f>IF('Inventory List'!B542="","",'Inventory List'!B542)</f>
        <v/>
      </c>
      <c r="C592" s="77" t="str">
        <f>IF('Inventory List'!C542="","",'Inventory List'!C542)</f>
        <v/>
      </c>
      <c r="D592" s="77" t="str">
        <f>IF('Inventory List'!D542="","",'Inventory List'!D542)</f>
        <v/>
      </c>
      <c r="E592" s="77" t="str">
        <f>IF('Inventory List'!E542="","",'Inventory List'!E542)</f>
        <v/>
      </c>
      <c r="F592" s="77" t="str">
        <f>IF('Inventory List'!F542="","",'Inventory List'!F542)</f>
        <v/>
      </c>
      <c r="G592" s="77" t="str">
        <f>IF('Inventory List'!G542="","",'Inventory List'!G542)</f>
        <v/>
      </c>
      <c r="H592" s="78" t="str">
        <f>IF('Inventory List'!J542="","",'Inventory List'!J542)</f>
        <v/>
      </c>
      <c r="I592" s="79" t="str">
        <f>IF('Inventory List'!K542="","",'Inventory List'!K542)</f>
        <v/>
      </c>
      <c r="J592" s="78" t="str">
        <f>IF('Inventory List'!M542="","",'Inventory List'!M542)</f>
        <v/>
      </c>
    </row>
    <row r="593" spans="1:10" x14ac:dyDescent="0.25">
      <c r="A593" s="77" t="str">
        <f>IF('Inventory List'!A543="","",'Inventory List'!A543)</f>
        <v/>
      </c>
      <c r="B593" s="77" t="str">
        <f>IF('Inventory List'!B543="","",'Inventory List'!B543)</f>
        <v/>
      </c>
      <c r="C593" s="77" t="str">
        <f>IF('Inventory List'!C543="","",'Inventory List'!C543)</f>
        <v/>
      </c>
      <c r="D593" s="77" t="str">
        <f>IF('Inventory List'!D543="","",'Inventory List'!D543)</f>
        <v/>
      </c>
      <c r="E593" s="77" t="str">
        <f>IF('Inventory List'!E543="","",'Inventory List'!E543)</f>
        <v/>
      </c>
      <c r="F593" s="77" t="str">
        <f>IF('Inventory List'!F543="","",'Inventory List'!F543)</f>
        <v/>
      </c>
      <c r="G593" s="77" t="str">
        <f>IF('Inventory List'!G543="","",'Inventory List'!G543)</f>
        <v/>
      </c>
      <c r="H593" s="78" t="str">
        <f>IF('Inventory List'!J543="","",'Inventory List'!J543)</f>
        <v/>
      </c>
      <c r="I593" s="79" t="str">
        <f>IF('Inventory List'!K543="","",'Inventory List'!K543)</f>
        <v/>
      </c>
      <c r="J593" s="78" t="str">
        <f>IF('Inventory List'!M543="","",'Inventory List'!M543)</f>
        <v/>
      </c>
    </row>
    <row r="594" spans="1:10" x14ac:dyDescent="0.25">
      <c r="A594" s="77" t="str">
        <f>IF('Inventory List'!A544="","",'Inventory List'!A544)</f>
        <v/>
      </c>
      <c r="B594" s="77" t="str">
        <f>IF('Inventory List'!B544="","",'Inventory List'!B544)</f>
        <v/>
      </c>
      <c r="C594" s="77" t="str">
        <f>IF('Inventory List'!C544="","",'Inventory List'!C544)</f>
        <v/>
      </c>
      <c r="D594" s="77" t="str">
        <f>IF('Inventory List'!D544="","",'Inventory List'!D544)</f>
        <v/>
      </c>
      <c r="E594" s="77" t="str">
        <f>IF('Inventory List'!E544="","",'Inventory List'!E544)</f>
        <v/>
      </c>
      <c r="F594" s="77" t="str">
        <f>IF('Inventory List'!F544="","",'Inventory List'!F544)</f>
        <v/>
      </c>
      <c r="G594" s="77" t="str">
        <f>IF('Inventory List'!G544="","",'Inventory List'!G544)</f>
        <v/>
      </c>
      <c r="H594" s="78" t="str">
        <f>IF('Inventory List'!J544="","",'Inventory List'!J544)</f>
        <v/>
      </c>
      <c r="I594" s="79" t="str">
        <f>IF('Inventory List'!K544="","",'Inventory List'!K544)</f>
        <v/>
      </c>
      <c r="J594" s="78" t="str">
        <f>IF('Inventory List'!M544="","",'Inventory List'!M544)</f>
        <v/>
      </c>
    </row>
    <row r="595" spans="1:10" x14ac:dyDescent="0.25">
      <c r="A595" s="77" t="str">
        <f>IF('Inventory List'!A545="","",'Inventory List'!A545)</f>
        <v/>
      </c>
      <c r="B595" s="77" t="str">
        <f>IF('Inventory List'!B545="","",'Inventory List'!B545)</f>
        <v/>
      </c>
      <c r="C595" s="77" t="str">
        <f>IF('Inventory List'!C545="","",'Inventory List'!C545)</f>
        <v/>
      </c>
      <c r="D595" s="77" t="str">
        <f>IF('Inventory List'!D545="","",'Inventory List'!D545)</f>
        <v/>
      </c>
      <c r="E595" s="77" t="str">
        <f>IF('Inventory List'!E545="","",'Inventory List'!E545)</f>
        <v/>
      </c>
      <c r="F595" s="77" t="str">
        <f>IF('Inventory List'!F545="","",'Inventory List'!F545)</f>
        <v/>
      </c>
      <c r="G595" s="77" t="str">
        <f>IF('Inventory List'!G545="","",'Inventory List'!G545)</f>
        <v/>
      </c>
      <c r="H595" s="78" t="str">
        <f>IF('Inventory List'!J545="","",'Inventory List'!J545)</f>
        <v/>
      </c>
      <c r="I595" s="79" t="str">
        <f>IF('Inventory List'!K545="","",'Inventory List'!K545)</f>
        <v/>
      </c>
      <c r="J595" s="78" t="str">
        <f>IF('Inventory List'!M545="","",'Inventory List'!M545)</f>
        <v/>
      </c>
    </row>
    <row r="596" spans="1:10" x14ac:dyDescent="0.25">
      <c r="A596" s="77" t="str">
        <f>IF('Inventory List'!A546="","",'Inventory List'!A546)</f>
        <v/>
      </c>
      <c r="B596" s="77" t="str">
        <f>IF('Inventory List'!B546="","",'Inventory List'!B546)</f>
        <v/>
      </c>
      <c r="C596" s="77" t="str">
        <f>IF('Inventory List'!C546="","",'Inventory List'!C546)</f>
        <v/>
      </c>
      <c r="D596" s="77" t="str">
        <f>IF('Inventory List'!D546="","",'Inventory List'!D546)</f>
        <v/>
      </c>
      <c r="E596" s="77" t="str">
        <f>IF('Inventory List'!E546="","",'Inventory List'!E546)</f>
        <v/>
      </c>
      <c r="F596" s="77" t="str">
        <f>IF('Inventory List'!F546="","",'Inventory List'!F546)</f>
        <v/>
      </c>
      <c r="G596" s="77" t="str">
        <f>IF('Inventory List'!G546="","",'Inventory List'!G546)</f>
        <v/>
      </c>
      <c r="H596" s="78" t="str">
        <f>IF('Inventory List'!J546="","",'Inventory List'!J546)</f>
        <v/>
      </c>
      <c r="I596" s="79" t="str">
        <f>IF('Inventory List'!K546="","",'Inventory List'!K546)</f>
        <v/>
      </c>
      <c r="J596" s="78" t="str">
        <f>IF('Inventory List'!M546="","",'Inventory List'!M546)</f>
        <v/>
      </c>
    </row>
    <row r="597" spans="1:10" x14ac:dyDescent="0.25">
      <c r="A597" s="77" t="str">
        <f>IF('Inventory List'!A547="","",'Inventory List'!A547)</f>
        <v/>
      </c>
      <c r="B597" s="77" t="str">
        <f>IF('Inventory List'!B547="","",'Inventory List'!B547)</f>
        <v/>
      </c>
      <c r="C597" s="77" t="str">
        <f>IF('Inventory List'!C547="","",'Inventory List'!C547)</f>
        <v/>
      </c>
      <c r="D597" s="77" t="str">
        <f>IF('Inventory List'!D547="","",'Inventory List'!D547)</f>
        <v/>
      </c>
      <c r="E597" s="77" t="str">
        <f>IF('Inventory List'!E547="","",'Inventory List'!E547)</f>
        <v/>
      </c>
      <c r="F597" s="77" t="str">
        <f>IF('Inventory List'!F547="","",'Inventory List'!F547)</f>
        <v/>
      </c>
      <c r="G597" s="77" t="str">
        <f>IF('Inventory List'!G547="","",'Inventory List'!G547)</f>
        <v/>
      </c>
      <c r="H597" s="78" t="str">
        <f>IF('Inventory List'!J547="","",'Inventory List'!J547)</f>
        <v/>
      </c>
      <c r="I597" s="79" t="str">
        <f>IF('Inventory List'!K547="","",'Inventory List'!K547)</f>
        <v/>
      </c>
      <c r="J597" s="78" t="str">
        <f>IF('Inventory List'!M547="","",'Inventory List'!M547)</f>
        <v/>
      </c>
    </row>
    <row r="598" spans="1:10" x14ac:dyDescent="0.25">
      <c r="A598" s="77" t="str">
        <f>IF('Inventory List'!A548="","",'Inventory List'!A548)</f>
        <v/>
      </c>
      <c r="B598" s="77" t="str">
        <f>IF('Inventory List'!B548="","",'Inventory List'!B548)</f>
        <v/>
      </c>
      <c r="C598" s="77" t="str">
        <f>IF('Inventory List'!C548="","",'Inventory List'!C548)</f>
        <v/>
      </c>
      <c r="D598" s="77" t="str">
        <f>IF('Inventory List'!D548="","",'Inventory List'!D548)</f>
        <v/>
      </c>
      <c r="E598" s="77" t="str">
        <f>IF('Inventory List'!E548="","",'Inventory List'!E548)</f>
        <v/>
      </c>
      <c r="F598" s="77" t="str">
        <f>IF('Inventory List'!F548="","",'Inventory List'!F548)</f>
        <v/>
      </c>
      <c r="G598" s="77" t="str">
        <f>IF('Inventory List'!G548="","",'Inventory List'!G548)</f>
        <v/>
      </c>
      <c r="H598" s="78" t="str">
        <f>IF('Inventory List'!J548="","",'Inventory List'!J548)</f>
        <v/>
      </c>
      <c r="I598" s="79" t="str">
        <f>IF('Inventory List'!K548="","",'Inventory List'!K548)</f>
        <v/>
      </c>
      <c r="J598" s="78" t="str">
        <f>IF('Inventory List'!M548="","",'Inventory List'!M548)</f>
        <v/>
      </c>
    </row>
    <row r="599" spans="1:10" x14ac:dyDescent="0.25">
      <c r="A599" s="77" t="str">
        <f>IF('Inventory List'!A549="","",'Inventory List'!A549)</f>
        <v/>
      </c>
      <c r="B599" s="77" t="str">
        <f>IF('Inventory List'!B549="","",'Inventory List'!B549)</f>
        <v/>
      </c>
      <c r="C599" s="77" t="str">
        <f>IF('Inventory List'!C549="","",'Inventory List'!C549)</f>
        <v/>
      </c>
      <c r="D599" s="77" t="str">
        <f>IF('Inventory List'!D549="","",'Inventory List'!D549)</f>
        <v/>
      </c>
      <c r="E599" s="77" t="str">
        <f>IF('Inventory List'!E549="","",'Inventory List'!E549)</f>
        <v/>
      </c>
      <c r="F599" s="77" t="str">
        <f>IF('Inventory List'!F549="","",'Inventory List'!F549)</f>
        <v/>
      </c>
      <c r="G599" s="77" t="str">
        <f>IF('Inventory List'!G549="","",'Inventory List'!G549)</f>
        <v/>
      </c>
      <c r="H599" s="78" t="str">
        <f>IF('Inventory List'!J549="","",'Inventory List'!J549)</f>
        <v/>
      </c>
      <c r="I599" s="79" t="str">
        <f>IF('Inventory List'!K549="","",'Inventory List'!K549)</f>
        <v/>
      </c>
      <c r="J599" s="78" t="str">
        <f>IF('Inventory List'!M549="","",'Inventory List'!M549)</f>
        <v/>
      </c>
    </row>
    <row r="600" spans="1:10" x14ac:dyDescent="0.25">
      <c r="A600" s="77" t="str">
        <f>IF('Inventory List'!A550="","",'Inventory List'!A550)</f>
        <v/>
      </c>
      <c r="B600" s="77" t="str">
        <f>IF('Inventory List'!B550="","",'Inventory List'!B550)</f>
        <v/>
      </c>
      <c r="C600" s="77" t="str">
        <f>IF('Inventory List'!C550="","",'Inventory List'!C550)</f>
        <v/>
      </c>
      <c r="D600" s="77" t="str">
        <f>IF('Inventory List'!D550="","",'Inventory List'!D550)</f>
        <v/>
      </c>
      <c r="E600" s="77" t="str">
        <f>IF('Inventory List'!E550="","",'Inventory List'!E550)</f>
        <v/>
      </c>
      <c r="F600" s="77" t="str">
        <f>IF('Inventory List'!F550="","",'Inventory List'!F550)</f>
        <v/>
      </c>
      <c r="G600" s="77" t="str">
        <f>IF('Inventory List'!G550="","",'Inventory List'!G550)</f>
        <v/>
      </c>
      <c r="H600" s="78" t="str">
        <f>IF('Inventory List'!J550="","",'Inventory List'!J550)</f>
        <v/>
      </c>
      <c r="I600" s="79" t="str">
        <f>IF('Inventory List'!K550="","",'Inventory List'!K550)</f>
        <v/>
      </c>
      <c r="J600" s="78" t="str">
        <f>IF('Inventory List'!M550="","",'Inventory List'!M550)</f>
        <v/>
      </c>
    </row>
    <row r="601" spans="1:10" x14ac:dyDescent="0.25">
      <c r="A601" s="77" t="str">
        <f>IF('Inventory List'!A551="","",'Inventory List'!A551)</f>
        <v/>
      </c>
      <c r="B601" s="77" t="str">
        <f>IF('Inventory List'!B551="","",'Inventory List'!B551)</f>
        <v/>
      </c>
      <c r="C601" s="77" t="str">
        <f>IF('Inventory List'!C551="","",'Inventory List'!C551)</f>
        <v/>
      </c>
      <c r="D601" s="77" t="str">
        <f>IF('Inventory List'!D551="","",'Inventory List'!D551)</f>
        <v/>
      </c>
      <c r="E601" s="77" t="str">
        <f>IF('Inventory List'!E551="","",'Inventory List'!E551)</f>
        <v/>
      </c>
      <c r="F601" s="77" t="str">
        <f>IF('Inventory List'!F551="","",'Inventory List'!F551)</f>
        <v/>
      </c>
      <c r="G601" s="77" t="str">
        <f>IF('Inventory List'!G551="","",'Inventory List'!G551)</f>
        <v/>
      </c>
      <c r="H601" s="78" t="str">
        <f>IF('Inventory List'!J551="","",'Inventory List'!J551)</f>
        <v/>
      </c>
      <c r="I601" s="79" t="str">
        <f>IF('Inventory List'!K551="","",'Inventory List'!K551)</f>
        <v/>
      </c>
      <c r="J601" s="78" t="str">
        <f>IF('Inventory List'!M551="","",'Inventory List'!M551)</f>
        <v/>
      </c>
    </row>
    <row r="602" spans="1:10" x14ac:dyDescent="0.25">
      <c r="A602" s="77" t="str">
        <f>IF('Inventory List'!A552="","",'Inventory List'!A552)</f>
        <v/>
      </c>
      <c r="B602" s="77" t="str">
        <f>IF('Inventory List'!B552="","",'Inventory List'!B552)</f>
        <v/>
      </c>
      <c r="C602" s="77" t="str">
        <f>IF('Inventory List'!C552="","",'Inventory List'!C552)</f>
        <v/>
      </c>
      <c r="D602" s="77" t="str">
        <f>IF('Inventory List'!D552="","",'Inventory List'!D552)</f>
        <v/>
      </c>
      <c r="E602" s="77" t="str">
        <f>IF('Inventory List'!E552="","",'Inventory List'!E552)</f>
        <v/>
      </c>
      <c r="F602" s="77" t="str">
        <f>IF('Inventory List'!F552="","",'Inventory List'!F552)</f>
        <v/>
      </c>
      <c r="G602" s="77" t="str">
        <f>IF('Inventory List'!G552="","",'Inventory List'!G552)</f>
        <v/>
      </c>
      <c r="H602" s="78" t="str">
        <f>IF('Inventory List'!J552="","",'Inventory List'!J552)</f>
        <v/>
      </c>
      <c r="I602" s="79" t="str">
        <f>IF('Inventory List'!K552="","",'Inventory List'!K552)</f>
        <v/>
      </c>
      <c r="J602" s="78" t="str">
        <f>IF('Inventory List'!M552="","",'Inventory List'!M552)</f>
        <v/>
      </c>
    </row>
    <row r="603" spans="1:10" x14ac:dyDescent="0.25">
      <c r="A603" s="77" t="str">
        <f>IF('Inventory List'!A553="","",'Inventory List'!A553)</f>
        <v/>
      </c>
      <c r="B603" s="77" t="str">
        <f>IF('Inventory List'!B553="","",'Inventory List'!B553)</f>
        <v/>
      </c>
      <c r="C603" s="77" t="str">
        <f>IF('Inventory List'!C553="","",'Inventory List'!C553)</f>
        <v/>
      </c>
      <c r="D603" s="77" t="str">
        <f>IF('Inventory List'!D553="","",'Inventory List'!D553)</f>
        <v/>
      </c>
      <c r="E603" s="77" t="str">
        <f>IF('Inventory List'!E553="","",'Inventory List'!E553)</f>
        <v/>
      </c>
      <c r="F603" s="77" t="str">
        <f>IF('Inventory List'!F553="","",'Inventory List'!F553)</f>
        <v/>
      </c>
      <c r="G603" s="77" t="str">
        <f>IF('Inventory List'!G553="","",'Inventory List'!G553)</f>
        <v/>
      </c>
      <c r="H603" s="78" t="str">
        <f>IF('Inventory List'!J553="","",'Inventory List'!J553)</f>
        <v/>
      </c>
      <c r="I603" s="79" t="str">
        <f>IF('Inventory List'!K553="","",'Inventory List'!K553)</f>
        <v/>
      </c>
      <c r="J603" s="78" t="str">
        <f>IF('Inventory List'!M553="","",'Inventory List'!M553)</f>
        <v/>
      </c>
    </row>
    <row r="604" spans="1:10" x14ac:dyDescent="0.25">
      <c r="A604" s="77" t="str">
        <f>IF('Inventory List'!A554="","",'Inventory List'!A554)</f>
        <v/>
      </c>
      <c r="B604" s="77" t="str">
        <f>IF('Inventory List'!B554="","",'Inventory List'!B554)</f>
        <v/>
      </c>
      <c r="C604" s="77" t="str">
        <f>IF('Inventory List'!C554="","",'Inventory List'!C554)</f>
        <v/>
      </c>
      <c r="D604" s="77" t="str">
        <f>IF('Inventory List'!D554="","",'Inventory List'!D554)</f>
        <v/>
      </c>
      <c r="E604" s="77" t="str">
        <f>IF('Inventory List'!E554="","",'Inventory List'!E554)</f>
        <v/>
      </c>
      <c r="F604" s="77" t="str">
        <f>IF('Inventory List'!F554="","",'Inventory List'!F554)</f>
        <v/>
      </c>
      <c r="G604" s="77" t="str">
        <f>IF('Inventory List'!G554="","",'Inventory List'!G554)</f>
        <v/>
      </c>
      <c r="H604" s="78" t="str">
        <f>IF('Inventory List'!J554="","",'Inventory List'!J554)</f>
        <v/>
      </c>
      <c r="I604" s="79" t="str">
        <f>IF('Inventory List'!K554="","",'Inventory List'!K554)</f>
        <v/>
      </c>
      <c r="J604" s="78" t="str">
        <f>IF('Inventory List'!M554="","",'Inventory List'!M554)</f>
        <v/>
      </c>
    </row>
    <row r="605" spans="1:10" x14ac:dyDescent="0.25">
      <c r="A605" s="77" t="str">
        <f>IF('Inventory List'!A555="","",'Inventory List'!A555)</f>
        <v/>
      </c>
      <c r="B605" s="77" t="str">
        <f>IF('Inventory List'!B555="","",'Inventory List'!B555)</f>
        <v/>
      </c>
      <c r="C605" s="77" t="str">
        <f>IF('Inventory List'!C555="","",'Inventory List'!C555)</f>
        <v/>
      </c>
      <c r="D605" s="77" t="str">
        <f>IF('Inventory List'!D555="","",'Inventory List'!D555)</f>
        <v/>
      </c>
      <c r="E605" s="77" t="str">
        <f>IF('Inventory List'!E555="","",'Inventory List'!E555)</f>
        <v/>
      </c>
      <c r="F605" s="77" t="str">
        <f>IF('Inventory List'!F555="","",'Inventory List'!F555)</f>
        <v/>
      </c>
      <c r="G605" s="77" t="str">
        <f>IF('Inventory List'!G555="","",'Inventory List'!G555)</f>
        <v/>
      </c>
      <c r="H605" s="78" t="str">
        <f>IF('Inventory List'!J555="","",'Inventory List'!J555)</f>
        <v/>
      </c>
      <c r="I605" s="79" t="str">
        <f>IF('Inventory List'!K555="","",'Inventory List'!K555)</f>
        <v/>
      </c>
      <c r="J605" s="78" t="str">
        <f>IF('Inventory List'!M555="","",'Inventory List'!M555)</f>
        <v/>
      </c>
    </row>
  </sheetData>
  <sheetProtection algorithmName="SHA-512" hashValue="MUozB+F6wGY3iTK/9seqeCV8LrWQbG687FNJRXtevmLCHx+0trjTlvFc27EvDXBbnGCAUIWiZdrdQrUKkIOieg==" saltValue="sfub1A5O4sNs3llYnCz+JA==" spinCount="100000" sheet="1" objects="1" scenarios="1" selectLockedCells="1" selectUnlockedCells="1"/>
  <mergeCells count="19">
    <mergeCell ref="AD57:AF57"/>
    <mergeCell ref="AG57:AI57"/>
    <mergeCell ref="AJ57:AL57"/>
    <mergeCell ref="AM57:AO57"/>
    <mergeCell ref="O51:O53"/>
    <mergeCell ref="P51:P52"/>
    <mergeCell ref="V56:X56"/>
    <mergeCell ref="Y56:AB56"/>
    <mergeCell ref="AC56:AC58"/>
    <mergeCell ref="V57:X57"/>
    <mergeCell ref="S56:T57"/>
    <mergeCell ref="AD51:AL51"/>
    <mergeCell ref="AM51:AO51"/>
    <mergeCell ref="N56:Q56"/>
    <mergeCell ref="L51:L54"/>
    <mergeCell ref="O46:P49"/>
    <mergeCell ref="J51:J54"/>
    <mergeCell ref="AD56:AO56"/>
    <mergeCell ref="A56:L56"/>
  </mergeCells>
  <conditionalFormatting sqref="V58:X1048576 V56:V57 V1:X55">
    <cfRule type="cellIs" dxfId="58" priority="1" operator="equal">
      <formula>0</formula>
    </cfRule>
  </conditionalFormatting>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I390"/>
  <sheetViews>
    <sheetView zoomScale="70" zoomScaleNormal="70" workbookViewId="0">
      <pane ySplit="7" topLeftCell="A8" activePane="bottomLeft" state="frozen"/>
      <selection pane="bottomLeft" activeCell="K29" sqref="K29"/>
    </sheetView>
  </sheetViews>
  <sheetFormatPr defaultRowHeight="18" x14ac:dyDescent="0.25"/>
  <cols>
    <col min="1" max="1" width="11.8984375" style="32" customWidth="1"/>
    <col min="2" max="2" width="8.3984375" style="5" customWidth="1"/>
    <col min="3" max="3" width="62.5" style="5" customWidth="1"/>
    <col min="4" max="4" width="8.796875" style="4"/>
    <col min="5" max="5" width="11.3984375" style="173" customWidth="1"/>
    <col min="6" max="6" width="10.8984375" style="6" customWidth="1"/>
    <col min="7" max="7" width="8.796875" style="6"/>
    <col min="8" max="8" width="9.296875" style="5" bestFit="1" customWidth="1"/>
    <col min="9" max="9" width="8.796875" style="5" customWidth="1"/>
    <col min="10" max="16384" width="8.796875" style="5"/>
  </cols>
  <sheetData>
    <row r="1" spans="1:9" x14ac:dyDescent="0.25">
      <c r="A1" s="28" t="s">
        <v>0</v>
      </c>
      <c r="F1" s="5"/>
      <c r="H1" s="4"/>
      <c r="I1" s="4"/>
    </row>
    <row r="2" spans="1:9" x14ac:dyDescent="0.25">
      <c r="A2" s="28" t="s">
        <v>8</v>
      </c>
      <c r="F2" s="334" t="s">
        <v>454</v>
      </c>
      <c r="H2" s="4"/>
      <c r="I2" s="4"/>
    </row>
    <row r="3" spans="1:9" x14ac:dyDescent="0.25">
      <c r="A3" s="30" t="s">
        <v>204</v>
      </c>
      <c r="F3" s="335"/>
    </row>
    <row r="4" spans="1:9" x14ac:dyDescent="0.25">
      <c r="A4" s="174" t="s">
        <v>464</v>
      </c>
      <c r="E4" s="175" t="s">
        <v>227</v>
      </c>
      <c r="F4" s="336"/>
    </row>
    <row r="5" spans="1:9" x14ac:dyDescent="0.25">
      <c r="C5" s="3" t="s">
        <v>236</v>
      </c>
      <c r="F5" s="176">
        <f>SUM(F8:F600)</f>
        <v>17406</v>
      </c>
      <c r="H5" s="337" t="s">
        <v>455</v>
      </c>
      <c r="I5" s="337"/>
    </row>
    <row r="6" spans="1:9" x14ac:dyDescent="0.25">
      <c r="C6" s="177"/>
      <c r="H6" s="337"/>
      <c r="I6" s="337"/>
    </row>
    <row r="7" spans="1:9" s="4" customFormat="1" x14ac:dyDescent="0.25">
      <c r="A7" s="58" t="s">
        <v>240</v>
      </c>
      <c r="B7" s="17" t="s">
        <v>31</v>
      </c>
      <c r="C7" s="178" t="s">
        <v>280</v>
      </c>
      <c r="D7" s="17" t="s">
        <v>38</v>
      </c>
      <c r="E7" s="179" t="s">
        <v>219</v>
      </c>
      <c r="F7" s="19" t="s">
        <v>39</v>
      </c>
      <c r="G7" s="6"/>
    </row>
    <row r="8" spans="1:9" x14ac:dyDescent="0.25">
      <c r="A8" s="32">
        <v>44197</v>
      </c>
      <c r="B8" s="4">
        <v>100</v>
      </c>
      <c r="C8" s="5" t="str">
        <f>VLOOKUP($B8,'Inventory List'!$A$9:$M$163,8)</f>
        <v>Clothing, Pant, Dress, Mens, S, Black</v>
      </c>
      <c r="D8" s="4">
        <v>3</v>
      </c>
      <c r="E8" s="173">
        <f>VLOOKUP($B8,'Inventory List'!$A$9:$M$163,10)</f>
        <v>10</v>
      </c>
      <c r="F8" s="6">
        <f>D8*E8</f>
        <v>30</v>
      </c>
    </row>
    <row r="9" spans="1:9" x14ac:dyDescent="0.25">
      <c r="A9" s="32">
        <v>44197</v>
      </c>
      <c r="B9" s="4">
        <v>101</v>
      </c>
      <c r="C9" s="5" t="str">
        <f>VLOOKUP($B9,'Inventory List'!$A$9:$M$163,8)</f>
        <v>Clothing, Pant, Dress, Mens, S, Brown</v>
      </c>
      <c r="D9" s="4">
        <v>4</v>
      </c>
      <c r="E9" s="173">
        <f>VLOOKUP($B9,'Inventory List'!$A$9:$M$163,10)</f>
        <v>10</v>
      </c>
      <c r="F9" s="6">
        <f t="shared" ref="F9:F72" si="0">D9*E9</f>
        <v>40</v>
      </c>
    </row>
    <row r="10" spans="1:9" x14ac:dyDescent="0.25">
      <c r="A10" s="32">
        <v>44197</v>
      </c>
      <c r="B10" s="4">
        <v>102</v>
      </c>
      <c r="C10" s="5" t="str">
        <f>VLOOKUP($B10,'Inventory List'!$A$9:$M$163,8)</f>
        <v>Clothing, Pant, Dress, Mens, S, Tan</v>
      </c>
      <c r="D10" s="4">
        <v>3</v>
      </c>
      <c r="E10" s="173">
        <f>VLOOKUP($B10,'Inventory List'!$A$9:$M$163,10)</f>
        <v>10</v>
      </c>
      <c r="F10" s="6">
        <f t="shared" si="0"/>
        <v>30</v>
      </c>
    </row>
    <row r="11" spans="1:9" x14ac:dyDescent="0.25">
      <c r="A11" s="32">
        <v>44197</v>
      </c>
      <c r="B11" s="4">
        <v>103</v>
      </c>
      <c r="C11" s="5" t="str">
        <f>VLOOKUP($B11,'Inventory List'!$A$9:$M$163,8)</f>
        <v>Clothing, Pant, Dress, Mens, M, Black</v>
      </c>
      <c r="D11" s="4">
        <v>7</v>
      </c>
      <c r="E11" s="173">
        <f>VLOOKUP($B11,'Inventory List'!$A$9:$M$163,10)</f>
        <v>13</v>
      </c>
      <c r="F11" s="6">
        <f t="shared" si="0"/>
        <v>91</v>
      </c>
    </row>
    <row r="12" spans="1:9" x14ac:dyDescent="0.25">
      <c r="A12" s="32">
        <v>44197</v>
      </c>
      <c r="B12" s="4">
        <v>104</v>
      </c>
      <c r="C12" s="5" t="str">
        <f>VLOOKUP($B12,'Inventory List'!$A$9:$M$163,8)</f>
        <v>Clothing, Pant, Dress, Mens, M, Brown</v>
      </c>
      <c r="D12" s="4">
        <v>6</v>
      </c>
      <c r="E12" s="173">
        <f>VLOOKUP($B12,'Inventory List'!$A$9:$M$163,10)</f>
        <v>13</v>
      </c>
      <c r="F12" s="6">
        <f t="shared" si="0"/>
        <v>78</v>
      </c>
    </row>
    <row r="13" spans="1:9" x14ac:dyDescent="0.25">
      <c r="A13" s="32">
        <v>44197</v>
      </c>
      <c r="B13" s="4">
        <v>105</v>
      </c>
      <c r="C13" s="5" t="str">
        <f>VLOOKUP($B13,'Inventory List'!$A$9:$M$163,8)</f>
        <v>Clothing, Pant, Dress, Mens, M, Tan</v>
      </c>
      <c r="D13" s="4">
        <v>3</v>
      </c>
      <c r="E13" s="173">
        <f>VLOOKUP($B13,'Inventory List'!$A$9:$M$163,10)</f>
        <v>13</v>
      </c>
      <c r="F13" s="6">
        <f t="shared" si="0"/>
        <v>39</v>
      </c>
    </row>
    <row r="14" spans="1:9" x14ac:dyDescent="0.25">
      <c r="A14" s="32">
        <v>44197</v>
      </c>
      <c r="B14" s="4">
        <v>106</v>
      </c>
      <c r="C14" s="5" t="str">
        <f>VLOOKUP($B14,'Inventory List'!$A$9:$M$163,8)</f>
        <v>Clothing, Pant, Dress, Mens, L, Black</v>
      </c>
      <c r="D14" s="4">
        <v>5</v>
      </c>
      <c r="E14" s="173">
        <f>VLOOKUP($B14,'Inventory List'!$A$9:$M$163,10)</f>
        <v>16</v>
      </c>
      <c r="F14" s="6">
        <f t="shared" si="0"/>
        <v>80</v>
      </c>
    </row>
    <row r="15" spans="1:9" x14ac:dyDescent="0.25">
      <c r="A15" s="32">
        <v>44197</v>
      </c>
      <c r="B15" s="4">
        <v>107</v>
      </c>
      <c r="C15" s="5" t="str">
        <f>VLOOKUP($B15,'Inventory List'!$A$9:$M$163,8)</f>
        <v>Clothing, Pant, Dress, Mens, L, Brown</v>
      </c>
      <c r="D15" s="4">
        <v>4</v>
      </c>
      <c r="E15" s="173">
        <f>VLOOKUP($B15,'Inventory List'!$A$9:$M$163,10)</f>
        <v>16</v>
      </c>
      <c r="F15" s="6">
        <f t="shared" si="0"/>
        <v>64</v>
      </c>
    </row>
    <row r="16" spans="1:9" x14ac:dyDescent="0.25">
      <c r="A16" s="32">
        <v>44197</v>
      </c>
      <c r="B16" s="4">
        <v>108</v>
      </c>
      <c r="C16" s="5" t="str">
        <f>VLOOKUP($B16,'Inventory List'!$A$9:$M$163,8)</f>
        <v>Clothing, Pant, Dress, Mens, L, Tan</v>
      </c>
      <c r="D16" s="4">
        <v>4</v>
      </c>
      <c r="E16" s="173">
        <f>VLOOKUP($B16,'Inventory List'!$A$9:$M$163,10)</f>
        <v>16</v>
      </c>
      <c r="F16" s="6">
        <f t="shared" si="0"/>
        <v>64</v>
      </c>
    </row>
    <row r="17" spans="1:6" x14ac:dyDescent="0.25">
      <c r="A17" s="32">
        <v>44197</v>
      </c>
      <c r="B17" s="4">
        <v>109</v>
      </c>
      <c r="C17" s="5" t="str">
        <f>VLOOKUP($B17,'Inventory List'!$A$9:$M$163,8)</f>
        <v>Clothing, Pant, Dress, Womens, S, Black</v>
      </c>
      <c r="D17" s="4">
        <v>3</v>
      </c>
      <c r="E17" s="173">
        <f>VLOOKUP($B17,'Inventory List'!$A$9:$M$163,10)</f>
        <v>10</v>
      </c>
      <c r="F17" s="6">
        <f t="shared" si="0"/>
        <v>30</v>
      </c>
    </row>
    <row r="18" spans="1:6" x14ac:dyDescent="0.25">
      <c r="A18" s="32">
        <v>44197</v>
      </c>
      <c r="B18" s="4">
        <v>110</v>
      </c>
      <c r="C18" s="5" t="str">
        <f>VLOOKUP($B18,'Inventory List'!$A$9:$M$163,8)</f>
        <v>Clothing, Pant, Dress, Womens, S, Brown</v>
      </c>
      <c r="D18" s="4">
        <v>5</v>
      </c>
      <c r="E18" s="173">
        <f>VLOOKUP($B18,'Inventory List'!$A$9:$M$163,10)</f>
        <v>10</v>
      </c>
      <c r="F18" s="6">
        <f t="shared" si="0"/>
        <v>50</v>
      </c>
    </row>
    <row r="19" spans="1:6" x14ac:dyDescent="0.25">
      <c r="A19" s="32">
        <v>44197</v>
      </c>
      <c r="B19" s="4">
        <v>111</v>
      </c>
      <c r="C19" s="5" t="str">
        <f>VLOOKUP($B19,'Inventory List'!$A$9:$M$163,8)</f>
        <v>Clothing, Pant, Dress, Womens, S, Tan</v>
      </c>
      <c r="D19" s="4">
        <v>5</v>
      </c>
      <c r="E19" s="173">
        <f>VLOOKUP($B19,'Inventory List'!$A$9:$M$163,10)</f>
        <v>10</v>
      </c>
      <c r="F19" s="6">
        <f t="shared" si="0"/>
        <v>50</v>
      </c>
    </row>
    <row r="20" spans="1:6" x14ac:dyDescent="0.25">
      <c r="A20" s="32">
        <v>44197</v>
      </c>
      <c r="B20" s="4">
        <v>112</v>
      </c>
      <c r="C20" s="5" t="str">
        <f>VLOOKUP($B20,'Inventory List'!$A$9:$M$163,8)</f>
        <v>Clothing, Pant, Dress, Womens, M, Black</v>
      </c>
      <c r="D20" s="4">
        <v>4</v>
      </c>
      <c r="E20" s="173">
        <f>VLOOKUP($B20,'Inventory List'!$A$9:$M$163,10)</f>
        <v>13</v>
      </c>
      <c r="F20" s="6">
        <f t="shared" si="0"/>
        <v>52</v>
      </c>
    </row>
    <row r="21" spans="1:6" x14ac:dyDescent="0.25">
      <c r="A21" s="32">
        <v>44197</v>
      </c>
      <c r="B21" s="4">
        <v>113</v>
      </c>
      <c r="C21" s="5" t="str">
        <f>VLOOKUP($B21,'Inventory List'!$A$9:$M$163,8)</f>
        <v>Clothing, Pant, Dress, Womens, M, Brown</v>
      </c>
      <c r="D21" s="4">
        <v>4</v>
      </c>
      <c r="E21" s="173">
        <f>VLOOKUP($B21,'Inventory List'!$A$9:$M$163,10)</f>
        <v>13</v>
      </c>
      <c r="F21" s="6">
        <f t="shared" si="0"/>
        <v>52</v>
      </c>
    </row>
    <row r="22" spans="1:6" x14ac:dyDescent="0.25">
      <c r="A22" s="32">
        <v>44197</v>
      </c>
      <c r="B22" s="4">
        <v>114</v>
      </c>
      <c r="C22" s="5" t="str">
        <f>VLOOKUP($B22,'Inventory List'!$A$9:$M$163,8)</f>
        <v>Clothing, Pant, Dress, Womens, M, Tan</v>
      </c>
      <c r="D22" s="4">
        <v>5</v>
      </c>
      <c r="E22" s="173">
        <f>VLOOKUP($B22,'Inventory List'!$A$9:$M$163,10)</f>
        <v>13</v>
      </c>
      <c r="F22" s="6">
        <f t="shared" si="0"/>
        <v>65</v>
      </c>
    </row>
    <row r="23" spans="1:6" x14ac:dyDescent="0.25">
      <c r="A23" s="32">
        <v>44197</v>
      </c>
      <c r="B23" s="4">
        <v>115</v>
      </c>
      <c r="C23" s="5" t="str">
        <f>VLOOKUP($B23,'Inventory List'!$A$9:$M$163,8)</f>
        <v>Clothing, Pant, Dress, Womens, L, Black</v>
      </c>
      <c r="D23" s="4">
        <v>6</v>
      </c>
      <c r="E23" s="173">
        <f>VLOOKUP($B23,'Inventory List'!$A$9:$M$163,10)</f>
        <v>16</v>
      </c>
      <c r="F23" s="6">
        <f t="shared" si="0"/>
        <v>96</v>
      </c>
    </row>
    <row r="24" spans="1:6" x14ac:dyDescent="0.25">
      <c r="A24" s="32">
        <v>44197</v>
      </c>
      <c r="B24" s="4">
        <v>116</v>
      </c>
      <c r="C24" s="5" t="str">
        <f>VLOOKUP($B24,'Inventory List'!$A$9:$M$163,8)</f>
        <v>Clothing, Pant, Dress, Womens, L, Brown</v>
      </c>
      <c r="D24" s="4">
        <v>4</v>
      </c>
      <c r="E24" s="173">
        <f>VLOOKUP($B24,'Inventory List'!$A$9:$M$163,10)</f>
        <v>16</v>
      </c>
      <c r="F24" s="6">
        <f t="shared" si="0"/>
        <v>64</v>
      </c>
    </row>
    <row r="25" spans="1:6" x14ac:dyDescent="0.25">
      <c r="A25" s="32">
        <v>44197</v>
      </c>
      <c r="B25" s="4">
        <v>117</v>
      </c>
      <c r="C25" s="5" t="str">
        <f>VLOOKUP($B25,'Inventory List'!$A$9:$M$163,8)</f>
        <v>Clothing, Pant, Dress, Womens, L, Tan</v>
      </c>
      <c r="D25" s="4">
        <v>3</v>
      </c>
      <c r="E25" s="173">
        <f>VLOOKUP($B25,'Inventory List'!$A$9:$M$163,10)</f>
        <v>16</v>
      </c>
      <c r="F25" s="6">
        <f t="shared" si="0"/>
        <v>48</v>
      </c>
    </row>
    <row r="26" spans="1:6" x14ac:dyDescent="0.25">
      <c r="A26" s="32">
        <v>44197</v>
      </c>
      <c r="B26" s="4">
        <v>118</v>
      </c>
      <c r="C26" s="5" t="str">
        <f>VLOOKUP($B26,'Inventory List'!$A$9:$M$163,8)</f>
        <v>Clothing, Pant, Dress, Boys, S, Black</v>
      </c>
      <c r="D26" s="4">
        <v>3</v>
      </c>
      <c r="E26" s="173">
        <f>VLOOKUP($B26,'Inventory List'!$A$9:$M$163,10)</f>
        <v>7</v>
      </c>
      <c r="F26" s="6">
        <f t="shared" si="0"/>
        <v>21</v>
      </c>
    </row>
    <row r="27" spans="1:6" x14ac:dyDescent="0.25">
      <c r="A27" s="32">
        <v>44197</v>
      </c>
      <c r="B27" s="4">
        <v>119</v>
      </c>
      <c r="C27" s="5" t="str">
        <f>VLOOKUP($B27,'Inventory List'!$A$9:$M$163,8)</f>
        <v>Clothing, Pant, Dress, Boys, S, Brown</v>
      </c>
      <c r="D27" s="4">
        <v>4</v>
      </c>
      <c r="E27" s="173">
        <f>VLOOKUP($B27,'Inventory List'!$A$9:$M$163,10)</f>
        <v>7</v>
      </c>
      <c r="F27" s="6">
        <f t="shared" si="0"/>
        <v>28</v>
      </c>
    </row>
    <row r="28" spans="1:6" x14ac:dyDescent="0.25">
      <c r="A28" s="32">
        <v>44197</v>
      </c>
      <c r="B28" s="4">
        <v>120</v>
      </c>
      <c r="C28" s="5" t="str">
        <f>VLOOKUP($B28,'Inventory List'!$A$9:$M$163,8)</f>
        <v>Clothing, Pant, Dress, Boys, S, Tan</v>
      </c>
      <c r="D28" s="4">
        <v>3</v>
      </c>
      <c r="E28" s="173">
        <f>VLOOKUP($B28,'Inventory List'!$A$9:$M$163,10)</f>
        <v>7</v>
      </c>
      <c r="F28" s="6">
        <f t="shared" si="0"/>
        <v>21</v>
      </c>
    </row>
    <row r="29" spans="1:6" x14ac:dyDescent="0.25">
      <c r="A29" s="32">
        <v>44197</v>
      </c>
      <c r="B29" s="4">
        <v>121</v>
      </c>
      <c r="C29" s="5" t="str">
        <f>VLOOKUP($B29,'Inventory List'!$A$9:$M$163,8)</f>
        <v>Clothing, Pant, Dress, Boys, M, Black</v>
      </c>
      <c r="D29" s="4">
        <v>6</v>
      </c>
      <c r="E29" s="173">
        <f>VLOOKUP($B29,'Inventory List'!$A$9:$M$163,10)</f>
        <v>8.5</v>
      </c>
      <c r="F29" s="6">
        <f t="shared" si="0"/>
        <v>51</v>
      </c>
    </row>
    <row r="30" spans="1:6" x14ac:dyDescent="0.25">
      <c r="A30" s="32">
        <v>44197</v>
      </c>
      <c r="B30" s="4">
        <v>122</v>
      </c>
      <c r="C30" s="5" t="str">
        <f>VLOOKUP($B30,'Inventory List'!$A$9:$M$163,8)</f>
        <v>Clothing, Pant, Dress, Boys, M, Brown</v>
      </c>
      <c r="D30" s="4">
        <v>4</v>
      </c>
      <c r="E30" s="173">
        <f>VLOOKUP($B30,'Inventory List'!$A$9:$M$163,10)</f>
        <v>8.5</v>
      </c>
      <c r="F30" s="6">
        <f t="shared" si="0"/>
        <v>34</v>
      </c>
    </row>
    <row r="31" spans="1:6" x14ac:dyDescent="0.25">
      <c r="A31" s="32">
        <v>44197</v>
      </c>
      <c r="B31" s="4">
        <v>123</v>
      </c>
      <c r="C31" s="5" t="str">
        <f>VLOOKUP($B31,'Inventory List'!$A$9:$M$163,8)</f>
        <v>Clothing, Pant, Dress, Boys, M, Tan</v>
      </c>
      <c r="D31" s="4">
        <v>4</v>
      </c>
      <c r="E31" s="173">
        <f>VLOOKUP($B31,'Inventory List'!$A$9:$M$163,10)</f>
        <v>8.5</v>
      </c>
      <c r="F31" s="6">
        <f t="shared" si="0"/>
        <v>34</v>
      </c>
    </row>
    <row r="32" spans="1:6" x14ac:dyDescent="0.25">
      <c r="A32" s="32">
        <v>44197</v>
      </c>
      <c r="B32" s="4">
        <v>124</v>
      </c>
      <c r="C32" s="5" t="str">
        <f>VLOOKUP($B32,'Inventory List'!$A$9:$M$163,8)</f>
        <v>Clothing, Pant, Dress, Boys, L, Black</v>
      </c>
      <c r="D32" s="4">
        <v>4</v>
      </c>
      <c r="E32" s="173">
        <f>VLOOKUP($B32,'Inventory List'!$A$9:$M$163,10)</f>
        <v>10</v>
      </c>
      <c r="F32" s="6">
        <f t="shared" si="0"/>
        <v>40</v>
      </c>
    </row>
    <row r="33" spans="1:6" x14ac:dyDescent="0.25">
      <c r="A33" s="32">
        <v>44197</v>
      </c>
      <c r="B33" s="4">
        <v>125</v>
      </c>
      <c r="C33" s="5" t="str">
        <f>VLOOKUP($B33,'Inventory List'!$A$9:$M$163,8)</f>
        <v>Clothing, Pant, Dress, Boys, L, Brown</v>
      </c>
      <c r="D33" s="4">
        <v>3</v>
      </c>
      <c r="E33" s="173">
        <f>VLOOKUP($B33,'Inventory List'!$A$9:$M$163,10)</f>
        <v>10</v>
      </c>
      <c r="F33" s="6">
        <f t="shared" si="0"/>
        <v>30</v>
      </c>
    </row>
    <row r="34" spans="1:6" x14ac:dyDescent="0.25">
      <c r="A34" s="32">
        <v>44197</v>
      </c>
      <c r="B34" s="4">
        <v>126</v>
      </c>
      <c r="C34" s="5" t="str">
        <f>VLOOKUP($B34,'Inventory List'!$A$9:$M$163,8)</f>
        <v>Clothing, Pant, Dress, Boys, L, Tan</v>
      </c>
      <c r="D34" s="4">
        <v>5</v>
      </c>
      <c r="E34" s="173">
        <f>VLOOKUP($B34,'Inventory List'!$A$9:$M$163,10)</f>
        <v>10</v>
      </c>
      <c r="F34" s="6">
        <f t="shared" si="0"/>
        <v>50</v>
      </c>
    </row>
    <row r="35" spans="1:6" x14ac:dyDescent="0.25">
      <c r="A35" s="32">
        <v>44197</v>
      </c>
      <c r="B35" s="4">
        <v>127</v>
      </c>
      <c r="C35" s="5" t="str">
        <f>VLOOKUP($B35,'Inventory List'!$A$9:$M$163,8)</f>
        <v>Clothing, Pant, Dress, Girls, S, Black</v>
      </c>
      <c r="D35" s="4">
        <v>3</v>
      </c>
      <c r="E35" s="173">
        <f>VLOOKUP($B35,'Inventory List'!$A$9:$M$163,10)</f>
        <v>7</v>
      </c>
      <c r="F35" s="6">
        <f t="shared" si="0"/>
        <v>21</v>
      </c>
    </row>
    <row r="36" spans="1:6" x14ac:dyDescent="0.25">
      <c r="A36" s="32">
        <v>44197</v>
      </c>
      <c r="B36" s="4">
        <v>128</v>
      </c>
      <c r="C36" s="5" t="str">
        <f>VLOOKUP($B36,'Inventory List'!$A$9:$M$163,8)</f>
        <v>Clothing, Pant, Dress, Girls, S, Brown</v>
      </c>
      <c r="D36" s="4">
        <v>3</v>
      </c>
      <c r="E36" s="173">
        <f>VLOOKUP($B36,'Inventory List'!$A$9:$M$163,10)</f>
        <v>7</v>
      </c>
      <c r="F36" s="6">
        <f t="shared" si="0"/>
        <v>21</v>
      </c>
    </row>
    <row r="37" spans="1:6" x14ac:dyDescent="0.25">
      <c r="A37" s="32">
        <v>44197</v>
      </c>
      <c r="B37" s="4">
        <v>129</v>
      </c>
      <c r="C37" s="5" t="str">
        <f>VLOOKUP($B37,'Inventory List'!$A$9:$M$163,8)</f>
        <v>Clothing, Pant, Dress, Girls, S, Tan</v>
      </c>
      <c r="D37" s="4">
        <v>4</v>
      </c>
      <c r="E37" s="173">
        <f>VLOOKUP($B37,'Inventory List'!$A$9:$M$163,10)</f>
        <v>7</v>
      </c>
      <c r="F37" s="6">
        <f t="shared" si="0"/>
        <v>28</v>
      </c>
    </row>
    <row r="38" spans="1:6" x14ac:dyDescent="0.25">
      <c r="A38" s="32">
        <v>44197</v>
      </c>
      <c r="B38" s="4">
        <v>130</v>
      </c>
      <c r="C38" s="5" t="str">
        <f>VLOOKUP($B38,'Inventory List'!$A$9:$M$163,8)</f>
        <v>Clothing, Pant, Dress, Girls, M, Black</v>
      </c>
      <c r="D38" s="4">
        <v>3</v>
      </c>
      <c r="E38" s="173">
        <f>VLOOKUP($B38,'Inventory List'!$A$9:$M$163,10)</f>
        <v>8.5</v>
      </c>
      <c r="F38" s="6">
        <f t="shared" si="0"/>
        <v>25.5</v>
      </c>
    </row>
    <row r="39" spans="1:6" x14ac:dyDescent="0.25">
      <c r="A39" s="32">
        <v>44197</v>
      </c>
      <c r="B39" s="4">
        <v>131</v>
      </c>
      <c r="C39" s="5" t="str">
        <f>VLOOKUP($B39,'Inventory List'!$A$9:$M$163,8)</f>
        <v>Clothing, Pant, Dress, Girls, M, Brown</v>
      </c>
      <c r="D39" s="4">
        <v>4</v>
      </c>
      <c r="E39" s="173">
        <f>VLOOKUP($B39,'Inventory List'!$A$9:$M$163,10)</f>
        <v>8.5</v>
      </c>
      <c r="F39" s="6">
        <f t="shared" si="0"/>
        <v>34</v>
      </c>
    </row>
    <row r="40" spans="1:6" x14ac:dyDescent="0.25">
      <c r="A40" s="32">
        <v>44197</v>
      </c>
      <c r="B40" s="4">
        <v>132</v>
      </c>
      <c r="C40" s="5" t="str">
        <f>VLOOKUP($B40,'Inventory List'!$A$9:$M$163,8)</f>
        <v>Clothing, Pant, Dress, Girls, M, Tan</v>
      </c>
      <c r="D40" s="4">
        <v>5</v>
      </c>
      <c r="E40" s="173">
        <f>VLOOKUP($B40,'Inventory List'!$A$9:$M$163,10)</f>
        <v>8.5</v>
      </c>
      <c r="F40" s="6">
        <f t="shared" si="0"/>
        <v>42.5</v>
      </c>
    </row>
    <row r="41" spans="1:6" x14ac:dyDescent="0.25">
      <c r="A41" s="32">
        <v>44197</v>
      </c>
      <c r="B41" s="4">
        <v>133</v>
      </c>
      <c r="C41" s="5" t="str">
        <f>VLOOKUP($B41,'Inventory List'!$A$9:$M$163,8)</f>
        <v>Clothing, Pant, Dress, Girls, L, Black</v>
      </c>
      <c r="D41" s="4">
        <v>3</v>
      </c>
      <c r="E41" s="173">
        <f>VLOOKUP($B41,'Inventory List'!$A$9:$M$163,10)</f>
        <v>10</v>
      </c>
      <c r="F41" s="6">
        <f t="shared" si="0"/>
        <v>30</v>
      </c>
    </row>
    <row r="42" spans="1:6" x14ac:dyDescent="0.25">
      <c r="A42" s="32">
        <v>44197</v>
      </c>
      <c r="B42" s="4">
        <v>134</v>
      </c>
      <c r="C42" s="5" t="str">
        <f>VLOOKUP($B42,'Inventory List'!$A$9:$M$163,8)</f>
        <v>Clothing, Pant, Dress, Girls, L, Brown</v>
      </c>
      <c r="D42" s="4">
        <v>5</v>
      </c>
      <c r="E42" s="173">
        <f>VLOOKUP($B42,'Inventory List'!$A$9:$M$163,10)</f>
        <v>10</v>
      </c>
      <c r="F42" s="6">
        <f t="shared" si="0"/>
        <v>50</v>
      </c>
    </row>
    <row r="43" spans="1:6" x14ac:dyDescent="0.25">
      <c r="A43" s="32">
        <v>44197</v>
      </c>
      <c r="B43" s="4">
        <v>135</v>
      </c>
      <c r="C43" s="5" t="str">
        <f>VLOOKUP($B43,'Inventory List'!$A$9:$M$163,8)</f>
        <v>Clothing, Pant, Dress, Girls, L, Tan</v>
      </c>
      <c r="D43" s="4">
        <v>4</v>
      </c>
      <c r="E43" s="173">
        <f>VLOOKUP($B43,'Inventory List'!$A$9:$M$163,10)</f>
        <v>10</v>
      </c>
      <c r="F43" s="6">
        <f t="shared" si="0"/>
        <v>40</v>
      </c>
    </row>
    <row r="44" spans="1:6" x14ac:dyDescent="0.25">
      <c r="A44" s="32">
        <v>44197</v>
      </c>
      <c r="B44" s="4">
        <v>136</v>
      </c>
      <c r="C44" s="5" t="str">
        <f>VLOOKUP($B44,'Inventory List'!$A$9:$M$163,8)</f>
        <v>Clothing, Pant, Casual, Mens, S, Green</v>
      </c>
      <c r="D44" s="4">
        <v>4</v>
      </c>
      <c r="E44" s="173">
        <f>VLOOKUP($B44,'Inventory List'!$A$9:$M$163,10)</f>
        <v>17.5</v>
      </c>
      <c r="F44" s="6">
        <f t="shared" si="0"/>
        <v>70</v>
      </c>
    </row>
    <row r="45" spans="1:6" x14ac:dyDescent="0.25">
      <c r="A45" s="32">
        <v>44197</v>
      </c>
      <c r="B45" s="4">
        <v>137</v>
      </c>
      <c r="C45" s="5" t="str">
        <f>VLOOKUP($B45,'Inventory List'!$A$9:$M$163,8)</f>
        <v>Clothing, Pant, Casual, Mens, S, Blue</v>
      </c>
      <c r="D45" s="4">
        <v>4</v>
      </c>
      <c r="E45" s="173">
        <f>VLOOKUP($B45,'Inventory List'!$A$9:$M$163,10)</f>
        <v>17.5</v>
      </c>
      <c r="F45" s="6">
        <f t="shared" si="0"/>
        <v>70</v>
      </c>
    </row>
    <row r="46" spans="1:6" x14ac:dyDescent="0.25">
      <c r="A46" s="32">
        <v>44197</v>
      </c>
      <c r="B46" s="4">
        <v>138</v>
      </c>
      <c r="C46" s="5" t="str">
        <f>VLOOKUP($B46,'Inventory List'!$A$9:$M$163,8)</f>
        <v>Clothing, Pant, Casual, Mens, S, White</v>
      </c>
      <c r="D46" s="4">
        <v>4</v>
      </c>
      <c r="E46" s="173">
        <f>VLOOKUP($B46,'Inventory List'!$A$9:$M$163,10)</f>
        <v>17.5</v>
      </c>
      <c r="F46" s="6">
        <f t="shared" si="0"/>
        <v>70</v>
      </c>
    </row>
    <row r="47" spans="1:6" x14ac:dyDescent="0.25">
      <c r="A47" s="32">
        <v>44197</v>
      </c>
      <c r="B47" s="4">
        <v>139</v>
      </c>
      <c r="C47" s="5" t="str">
        <f>VLOOKUP($B47,'Inventory List'!$A$9:$M$163,8)</f>
        <v>Clothing, Pant, Casual, Mens, M, Green</v>
      </c>
      <c r="D47" s="4">
        <v>6</v>
      </c>
      <c r="E47" s="173">
        <f>VLOOKUP($B47,'Inventory List'!$A$9:$M$163,10)</f>
        <v>22</v>
      </c>
      <c r="F47" s="6">
        <f t="shared" si="0"/>
        <v>132</v>
      </c>
    </row>
    <row r="48" spans="1:6" x14ac:dyDescent="0.25">
      <c r="A48" s="32">
        <v>44197</v>
      </c>
      <c r="B48" s="4">
        <v>140</v>
      </c>
      <c r="C48" s="5" t="str">
        <f>VLOOKUP($B48,'Inventory List'!$A$9:$M$163,8)</f>
        <v>Clothing, Pant, Casual, Mens, M, Blue</v>
      </c>
      <c r="D48" s="4">
        <v>5</v>
      </c>
      <c r="E48" s="173">
        <f>VLOOKUP($B48,'Inventory List'!$A$9:$M$163,10)</f>
        <v>22</v>
      </c>
      <c r="F48" s="6">
        <f t="shared" si="0"/>
        <v>110</v>
      </c>
    </row>
    <row r="49" spans="1:6" x14ac:dyDescent="0.25">
      <c r="A49" s="32">
        <v>44197</v>
      </c>
      <c r="B49" s="4">
        <v>141</v>
      </c>
      <c r="C49" s="5" t="str">
        <f>VLOOKUP($B49,'Inventory List'!$A$9:$M$163,8)</f>
        <v>Clothing, Pant, Casual, Mens, M, White</v>
      </c>
      <c r="D49" s="4">
        <v>4</v>
      </c>
      <c r="E49" s="173">
        <f>VLOOKUP($B49,'Inventory List'!$A$9:$M$163,10)</f>
        <v>22</v>
      </c>
      <c r="F49" s="6">
        <f t="shared" si="0"/>
        <v>88</v>
      </c>
    </row>
    <row r="50" spans="1:6" x14ac:dyDescent="0.25">
      <c r="A50" s="32">
        <v>44197</v>
      </c>
      <c r="B50" s="4">
        <v>142</v>
      </c>
      <c r="C50" s="5" t="str">
        <f>VLOOKUP($B50,'Inventory List'!$A$9:$M$163,8)</f>
        <v>Clothing, Pant, Casual, Mens, L, Green</v>
      </c>
      <c r="D50" s="4">
        <v>4</v>
      </c>
      <c r="E50" s="173">
        <f>VLOOKUP($B50,'Inventory List'!$A$9:$M$163,10)</f>
        <v>28</v>
      </c>
      <c r="F50" s="6">
        <f t="shared" si="0"/>
        <v>112</v>
      </c>
    </row>
    <row r="51" spans="1:6" x14ac:dyDescent="0.25">
      <c r="A51" s="32">
        <v>44197</v>
      </c>
      <c r="B51" s="4">
        <v>143</v>
      </c>
      <c r="C51" s="5" t="str">
        <f>VLOOKUP($B51,'Inventory List'!$A$9:$M$163,8)</f>
        <v>Clothing, Pant, Casual, Mens, L, Blue</v>
      </c>
      <c r="D51" s="4">
        <v>4</v>
      </c>
      <c r="E51" s="173">
        <f>VLOOKUP($B51,'Inventory List'!$A$9:$M$163,10)</f>
        <v>28</v>
      </c>
      <c r="F51" s="6">
        <f t="shared" si="0"/>
        <v>112</v>
      </c>
    </row>
    <row r="52" spans="1:6" x14ac:dyDescent="0.25">
      <c r="A52" s="32">
        <v>44197</v>
      </c>
      <c r="B52" s="4">
        <v>144</v>
      </c>
      <c r="C52" s="5" t="str">
        <f>VLOOKUP($B52,'Inventory List'!$A$9:$M$163,8)</f>
        <v>Clothing, Pant, Casual, Mens, L, White</v>
      </c>
      <c r="D52" s="4">
        <v>4</v>
      </c>
      <c r="E52" s="173">
        <f>VLOOKUP($B52,'Inventory List'!$A$9:$M$163,10)</f>
        <v>28</v>
      </c>
      <c r="F52" s="6">
        <f t="shared" si="0"/>
        <v>112</v>
      </c>
    </row>
    <row r="53" spans="1:6" x14ac:dyDescent="0.25">
      <c r="A53" s="32">
        <v>44197</v>
      </c>
      <c r="B53" s="4">
        <v>145</v>
      </c>
      <c r="C53" s="5" t="str">
        <f>VLOOKUP($B53,'Inventory List'!$A$9:$M$163,8)</f>
        <v>Clothing, Pant, Casual, Womens, S, Green</v>
      </c>
      <c r="D53" s="4">
        <v>3</v>
      </c>
      <c r="E53" s="173">
        <f>VLOOKUP($B53,'Inventory List'!$A$9:$M$163,10)</f>
        <v>17.5</v>
      </c>
      <c r="F53" s="6">
        <f t="shared" si="0"/>
        <v>52.5</v>
      </c>
    </row>
    <row r="54" spans="1:6" x14ac:dyDescent="0.25">
      <c r="A54" s="32">
        <v>44197</v>
      </c>
      <c r="B54" s="4">
        <v>146</v>
      </c>
      <c r="C54" s="5" t="str">
        <f>VLOOKUP($B54,'Inventory List'!$A$9:$M$163,8)</f>
        <v>Clothing, Pant, Casual, Womens, S, Blue</v>
      </c>
      <c r="D54" s="4">
        <v>4</v>
      </c>
      <c r="E54" s="173">
        <f>VLOOKUP($B54,'Inventory List'!$A$9:$M$163,10)</f>
        <v>17.5</v>
      </c>
      <c r="F54" s="6">
        <f t="shared" si="0"/>
        <v>70</v>
      </c>
    </row>
    <row r="55" spans="1:6" x14ac:dyDescent="0.25">
      <c r="A55" s="32">
        <v>44197</v>
      </c>
      <c r="B55" s="4">
        <v>147</v>
      </c>
      <c r="C55" s="5" t="str">
        <f>VLOOKUP($B55,'Inventory List'!$A$9:$M$163,8)</f>
        <v>Clothing, Pant, Casual, Womens, S, White</v>
      </c>
      <c r="D55" s="4">
        <v>3</v>
      </c>
      <c r="E55" s="173">
        <f>VLOOKUP($B55,'Inventory List'!$A$9:$M$163,10)</f>
        <v>17.5</v>
      </c>
      <c r="F55" s="6">
        <f t="shared" si="0"/>
        <v>52.5</v>
      </c>
    </row>
    <row r="56" spans="1:6" x14ac:dyDescent="0.25">
      <c r="A56" s="32">
        <v>44197</v>
      </c>
      <c r="B56" s="4">
        <v>148</v>
      </c>
      <c r="C56" s="5" t="str">
        <f>VLOOKUP($B56,'Inventory List'!$A$9:$M$163,8)</f>
        <v>Clothing, Pant, Casual, Womens, M, Green</v>
      </c>
      <c r="D56" s="4">
        <v>2</v>
      </c>
      <c r="E56" s="173">
        <f>VLOOKUP($B56,'Inventory List'!$A$9:$M$163,10)</f>
        <v>22</v>
      </c>
      <c r="F56" s="6">
        <f t="shared" si="0"/>
        <v>44</v>
      </c>
    </row>
    <row r="57" spans="1:6" x14ac:dyDescent="0.25">
      <c r="A57" s="32">
        <v>44197</v>
      </c>
      <c r="B57" s="4">
        <v>149</v>
      </c>
      <c r="C57" s="5" t="str">
        <f>VLOOKUP($B57,'Inventory List'!$A$9:$M$163,8)</f>
        <v>Clothing, Pant, Casual, Womens, M, Blue</v>
      </c>
      <c r="D57" s="4">
        <v>3</v>
      </c>
      <c r="E57" s="173">
        <f>VLOOKUP($B57,'Inventory List'!$A$9:$M$163,10)</f>
        <v>22</v>
      </c>
      <c r="F57" s="6">
        <f t="shared" si="0"/>
        <v>66</v>
      </c>
    </row>
    <row r="58" spans="1:6" x14ac:dyDescent="0.25">
      <c r="A58" s="32">
        <v>44197</v>
      </c>
      <c r="B58" s="4">
        <v>150</v>
      </c>
      <c r="C58" s="5" t="str">
        <f>VLOOKUP($B58,'Inventory List'!$A$9:$M$163,8)</f>
        <v>Clothing, Pant, Casual, Womens, M, White</v>
      </c>
      <c r="D58" s="4">
        <v>3</v>
      </c>
      <c r="E58" s="173">
        <f>VLOOKUP($B58,'Inventory List'!$A$9:$M$163,10)</f>
        <v>22</v>
      </c>
      <c r="F58" s="6">
        <f t="shared" si="0"/>
        <v>66</v>
      </c>
    </row>
    <row r="59" spans="1:6" x14ac:dyDescent="0.25">
      <c r="A59" s="32">
        <v>44197</v>
      </c>
      <c r="B59" s="4">
        <v>151</v>
      </c>
      <c r="C59" s="5" t="str">
        <f>VLOOKUP($B59,'Inventory List'!$A$9:$M$163,8)</f>
        <v>Clothing, Pant, Casual, Womens, L, Green</v>
      </c>
      <c r="D59" s="4">
        <v>4</v>
      </c>
      <c r="E59" s="173">
        <f>VLOOKUP($B59,'Inventory List'!$A$9:$M$163,10)</f>
        <v>28</v>
      </c>
      <c r="F59" s="6">
        <f t="shared" si="0"/>
        <v>112</v>
      </c>
    </row>
    <row r="60" spans="1:6" x14ac:dyDescent="0.25">
      <c r="A60" s="32">
        <v>44197</v>
      </c>
      <c r="B60" s="4">
        <v>152</v>
      </c>
      <c r="C60" s="5" t="str">
        <f>VLOOKUP($B60,'Inventory List'!$A$9:$M$163,8)</f>
        <v>Clothing, Pant, Casual, Womens, L, Blue</v>
      </c>
      <c r="D60" s="4">
        <v>3</v>
      </c>
      <c r="E60" s="173">
        <f>VLOOKUP($B60,'Inventory List'!$A$9:$M$163,10)</f>
        <v>28</v>
      </c>
      <c r="F60" s="6">
        <f t="shared" si="0"/>
        <v>84</v>
      </c>
    </row>
    <row r="61" spans="1:6" x14ac:dyDescent="0.25">
      <c r="A61" s="32">
        <v>44197</v>
      </c>
      <c r="B61" s="4">
        <v>153</v>
      </c>
      <c r="C61" s="5" t="str">
        <f>VLOOKUP($B61,'Inventory List'!$A$9:$M$163,8)</f>
        <v>Clothing, Pant, Casual, Womens, L, White</v>
      </c>
      <c r="D61" s="4">
        <v>4</v>
      </c>
      <c r="E61" s="173">
        <f>VLOOKUP($B61,'Inventory List'!$A$9:$M$163,10)</f>
        <v>28</v>
      </c>
      <c r="F61" s="6">
        <f t="shared" si="0"/>
        <v>112</v>
      </c>
    </row>
    <row r="62" spans="1:6" x14ac:dyDescent="0.25">
      <c r="A62" s="32">
        <v>44197</v>
      </c>
      <c r="B62" s="4">
        <v>154</v>
      </c>
      <c r="C62" s="5" t="str">
        <f>VLOOKUP($B62,'Inventory List'!$A$9:$M$163,8)</f>
        <v>Clothing, Pant, Casual, Boys, S, Green</v>
      </c>
      <c r="D62" s="4">
        <v>5</v>
      </c>
      <c r="E62" s="173">
        <f>VLOOKUP($B62,'Inventory List'!$A$9:$M$163,10)</f>
        <v>10</v>
      </c>
      <c r="F62" s="6">
        <f t="shared" si="0"/>
        <v>50</v>
      </c>
    </row>
    <row r="63" spans="1:6" x14ac:dyDescent="0.25">
      <c r="A63" s="32">
        <v>44197</v>
      </c>
      <c r="B63" s="4">
        <v>155</v>
      </c>
      <c r="C63" s="5" t="str">
        <f>VLOOKUP($B63,'Inventory List'!$A$9:$M$163,8)</f>
        <v>Clothing, Pant, Casual, Boys, S, Blue</v>
      </c>
      <c r="D63" s="4">
        <v>5</v>
      </c>
      <c r="E63" s="173">
        <f>VLOOKUP($B63,'Inventory List'!$A$9:$M$163,10)</f>
        <v>10</v>
      </c>
      <c r="F63" s="6">
        <f t="shared" si="0"/>
        <v>50</v>
      </c>
    </row>
    <row r="64" spans="1:6" x14ac:dyDescent="0.25">
      <c r="A64" s="32">
        <v>44197</v>
      </c>
      <c r="B64" s="4">
        <v>156</v>
      </c>
      <c r="C64" s="5" t="str">
        <f>VLOOKUP($B64,'Inventory List'!$A$9:$M$163,8)</f>
        <v>Clothing, Pant, Casual, Boys, S, White</v>
      </c>
      <c r="D64" s="4">
        <v>3</v>
      </c>
      <c r="E64" s="173">
        <f>VLOOKUP($B64,'Inventory List'!$A$9:$M$163,10)</f>
        <v>10</v>
      </c>
      <c r="F64" s="6">
        <f t="shared" si="0"/>
        <v>30</v>
      </c>
    </row>
    <row r="65" spans="1:6" x14ac:dyDescent="0.25">
      <c r="A65" s="32">
        <v>44197</v>
      </c>
      <c r="B65" s="4">
        <v>157</v>
      </c>
      <c r="C65" s="5" t="str">
        <f>VLOOKUP($B65,'Inventory List'!$A$9:$M$163,8)</f>
        <v>Clothing, Pant, Casual, Boys, M, Green</v>
      </c>
      <c r="D65" s="4">
        <v>4</v>
      </c>
      <c r="E65" s="173">
        <f>VLOOKUP($B65,'Inventory List'!$A$9:$M$163,10)</f>
        <v>14.5</v>
      </c>
      <c r="F65" s="6">
        <f t="shared" si="0"/>
        <v>58</v>
      </c>
    </row>
    <row r="66" spans="1:6" x14ac:dyDescent="0.25">
      <c r="A66" s="32">
        <v>44197</v>
      </c>
      <c r="B66" s="4">
        <v>158</v>
      </c>
      <c r="C66" s="5" t="str">
        <f>VLOOKUP($B66,'Inventory List'!$A$9:$M$163,8)</f>
        <v>Clothing, Pant, Casual, Boys, M, Blue</v>
      </c>
      <c r="D66" s="4">
        <v>3</v>
      </c>
      <c r="E66" s="173">
        <f>VLOOKUP($B66,'Inventory List'!$A$9:$M$163,10)</f>
        <v>14.5</v>
      </c>
      <c r="F66" s="6">
        <f t="shared" si="0"/>
        <v>43.5</v>
      </c>
    </row>
    <row r="67" spans="1:6" x14ac:dyDescent="0.25">
      <c r="A67" s="32">
        <v>44197</v>
      </c>
      <c r="B67" s="4">
        <v>159</v>
      </c>
      <c r="C67" s="5" t="str">
        <f>VLOOKUP($B67,'Inventory List'!$A$9:$M$163,8)</f>
        <v>Clothing, Pant, Casual, Boys, M, White</v>
      </c>
      <c r="D67" s="4">
        <v>3</v>
      </c>
      <c r="E67" s="173">
        <f>VLOOKUP($B67,'Inventory List'!$A$9:$M$163,10)</f>
        <v>14.5</v>
      </c>
      <c r="F67" s="6">
        <f t="shared" si="0"/>
        <v>43.5</v>
      </c>
    </row>
    <row r="68" spans="1:6" x14ac:dyDescent="0.25">
      <c r="A68" s="32">
        <v>44197</v>
      </c>
      <c r="B68" s="4">
        <v>160</v>
      </c>
      <c r="C68" s="5" t="str">
        <f>VLOOKUP($B68,'Inventory List'!$A$9:$M$163,8)</f>
        <v>Clothing, Pant, Casual, Boys, L, Green</v>
      </c>
      <c r="D68" s="4">
        <v>3</v>
      </c>
      <c r="E68" s="173">
        <f>VLOOKUP($B68,'Inventory List'!$A$9:$M$163,10)</f>
        <v>19</v>
      </c>
      <c r="F68" s="6">
        <f t="shared" si="0"/>
        <v>57</v>
      </c>
    </row>
    <row r="69" spans="1:6" x14ac:dyDescent="0.25">
      <c r="A69" s="32">
        <v>44197</v>
      </c>
      <c r="B69" s="4">
        <v>161</v>
      </c>
      <c r="C69" s="5" t="str">
        <f>VLOOKUP($B69,'Inventory List'!$A$9:$M$163,8)</f>
        <v>Clothing, Pant, Casual, Boys, L, Blue</v>
      </c>
      <c r="D69" s="4">
        <v>3</v>
      </c>
      <c r="E69" s="173">
        <f>VLOOKUP($B69,'Inventory List'!$A$9:$M$163,10)</f>
        <v>19</v>
      </c>
      <c r="F69" s="6">
        <f t="shared" si="0"/>
        <v>57</v>
      </c>
    </row>
    <row r="70" spans="1:6" x14ac:dyDescent="0.25">
      <c r="A70" s="32">
        <v>44197</v>
      </c>
      <c r="B70" s="4">
        <v>162</v>
      </c>
      <c r="C70" s="5" t="str">
        <f>VLOOKUP($B70,'Inventory List'!$A$9:$M$163,8)</f>
        <v>Clothing, Pant, Casual, Boys, L, White</v>
      </c>
      <c r="D70" s="4">
        <v>3</v>
      </c>
      <c r="E70" s="173">
        <f>VLOOKUP($B70,'Inventory List'!$A$9:$M$163,10)</f>
        <v>19</v>
      </c>
      <c r="F70" s="6">
        <f t="shared" si="0"/>
        <v>57</v>
      </c>
    </row>
    <row r="71" spans="1:6" x14ac:dyDescent="0.25">
      <c r="A71" s="32">
        <v>44197</v>
      </c>
      <c r="B71" s="4">
        <v>163</v>
      </c>
      <c r="C71" s="5" t="str">
        <f>VLOOKUP($B71,'Inventory List'!$A$9:$M$163,8)</f>
        <v>Clothing, Pant, Casual, Girls, S, Green</v>
      </c>
      <c r="D71" s="4">
        <v>4</v>
      </c>
      <c r="E71" s="173">
        <f>VLOOKUP($B71,'Inventory List'!$A$9:$M$163,10)</f>
        <v>10</v>
      </c>
      <c r="F71" s="6">
        <f t="shared" si="0"/>
        <v>40</v>
      </c>
    </row>
    <row r="72" spans="1:6" x14ac:dyDescent="0.25">
      <c r="A72" s="32">
        <v>44197</v>
      </c>
      <c r="B72" s="4">
        <v>164</v>
      </c>
      <c r="C72" s="5" t="str">
        <f>VLOOKUP($B72,'Inventory List'!$A$9:$M$163,8)</f>
        <v>Clothing, Pant, Casual, Girls, S, Blue</v>
      </c>
      <c r="D72" s="4">
        <v>4</v>
      </c>
      <c r="E72" s="173">
        <f>VLOOKUP($B72,'Inventory List'!$A$9:$M$163,10)</f>
        <v>10</v>
      </c>
      <c r="F72" s="6">
        <f t="shared" si="0"/>
        <v>40</v>
      </c>
    </row>
    <row r="73" spans="1:6" x14ac:dyDescent="0.25">
      <c r="A73" s="32">
        <v>44197</v>
      </c>
      <c r="B73" s="4">
        <v>165</v>
      </c>
      <c r="C73" s="5" t="str">
        <f>VLOOKUP($B73,'Inventory List'!$A$9:$M$163,8)</f>
        <v>Clothing, Pant, Casual, Girls, S, White</v>
      </c>
      <c r="D73" s="4">
        <v>4</v>
      </c>
      <c r="E73" s="173">
        <f>VLOOKUP($B73,'Inventory List'!$A$9:$M$163,10)</f>
        <v>10</v>
      </c>
      <c r="F73" s="6">
        <f t="shared" ref="F73:F136" si="1">D73*E73</f>
        <v>40</v>
      </c>
    </row>
    <row r="74" spans="1:6" x14ac:dyDescent="0.25">
      <c r="A74" s="32">
        <v>44197</v>
      </c>
      <c r="B74" s="4">
        <v>166</v>
      </c>
      <c r="C74" s="5" t="str">
        <f>VLOOKUP($B74,'Inventory List'!$A$9:$M$163,8)</f>
        <v>Clothing, Pant, Casual, Girls, M, Green</v>
      </c>
      <c r="D74" s="4">
        <v>4</v>
      </c>
      <c r="E74" s="173">
        <f>VLOOKUP($B74,'Inventory List'!$A$9:$M$163,10)</f>
        <v>14.5</v>
      </c>
      <c r="F74" s="6">
        <f t="shared" si="1"/>
        <v>58</v>
      </c>
    </row>
    <row r="75" spans="1:6" x14ac:dyDescent="0.25">
      <c r="A75" s="32">
        <v>44197</v>
      </c>
      <c r="B75" s="4">
        <v>167</v>
      </c>
      <c r="C75" s="5" t="str">
        <f>VLOOKUP($B75,'Inventory List'!$A$9:$M$163,8)</f>
        <v>Clothing, Pant, Casual, Girls, M, Blue</v>
      </c>
      <c r="D75" s="4">
        <v>5</v>
      </c>
      <c r="E75" s="173">
        <f>VLOOKUP($B75,'Inventory List'!$A$9:$M$163,10)</f>
        <v>14.5</v>
      </c>
      <c r="F75" s="6">
        <f t="shared" si="1"/>
        <v>72.5</v>
      </c>
    </row>
    <row r="76" spans="1:6" x14ac:dyDescent="0.25">
      <c r="A76" s="32">
        <v>44197</v>
      </c>
      <c r="B76" s="4">
        <v>168</v>
      </c>
      <c r="C76" s="5" t="str">
        <f>VLOOKUP($B76,'Inventory List'!$A$9:$M$163,8)</f>
        <v>Clothing, Pant, Casual, Girls, M, White</v>
      </c>
      <c r="D76" s="4">
        <v>2</v>
      </c>
      <c r="E76" s="173">
        <f>VLOOKUP($B76,'Inventory List'!$A$9:$M$163,10)</f>
        <v>14.5</v>
      </c>
      <c r="F76" s="6">
        <f t="shared" si="1"/>
        <v>29</v>
      </c>
    </row>
    <row r="77" spans="1:6" x14ac:dyDescent="0.25">
      <c r="A77" s="32">
        <v>44197</v>
      </c>
      <c r="B77" s="4">
        <v>169</v>
      </c>
      <c r="C77" s="5" t="str">
        <f>VLOOKUP($B77,'Inventory List'!$A$9:$M$163,8)</f>
        <v>Clothing, Pant, Casual, Girls, L, Green</v>
      </c>
      <c r="D77" s="4">
        <v>5</v>
      </c>
      <c r="E77" s="173">
        <f>VLOOKUP($B77,'Inventory List'!$A$9:$M$163,10)</f>
        <v>19</v>
      </c>
      <c r="F77" s="6">
        <f t="shared" si="1"/>
        <v>95</v>
      </c>
    </row>
    <row r="78" spans="1:6" x14ac:dyDescent="0.25">
      <c r="A78" s="32">
        <v>44197</v>
      </c>
      <c r="B78" s="4">
        <v>170</v>
      </c>
      <c r="C78" s="5" t="str">
        <f>VLOOKUP($B78,'Inventory List'!$A$9:$M$163,8)</f>
        <v>Clothing, Pant, Casual, Girls, L, Blue</v>
      </c>
      <c r="D78" s="4">
        <v>4</v>
      </c>
      <c r="E78" s="173">
        <f>VLOOKUP($B78,'Inventory List'!$A$9:$M$163,10)</f>
        <v>19</v>
      </c>
      <c r="F78" s="6">
        <f t="shared" si="1"/>
        <v>76</v>
      </c>
    </row>
    <row r="79" spans="1:6" x14ac:dyDescent="0.25">
      <c r="A79" s="32">
        <v>44197</v>
      </c>
      <c r="B79" s="4">
        <v>171</v>
      </c>
      <c r="C79" s="5" t="str">
        <f>VLOOKUP($B79,'Inventory List'!$A$9:$M$163,8)</f>
        <v>Clothing, Pant, Casual, Girls, L, White</v>
      </c>
      <c r="D79" s="4">
        <v>3</v>
      </c>
      <c r="E79" s="173">
        <f>VLOOKUP($B79,'Inventory List'!$A$9:$M$163,10)</f>
        <v>19</v>
      </c>
      <c r="F79" s="6">
        <f t="shared" si="1"/>
        <v>57</v>
      </c>
    </row>
    <row r="80" spans="1:6" x14ac:dyDescent="0.25">
      <c r="A80" s="32">
        <v>44197</v>
      </c>
      <c r="B80" s="4">
        <v>172</v>
      </c>
      <c r="C80" s="5" t="str">
        <f>VLOOKUP($B80,'Inventory List'!$A$9:$M$163,8)</f>
        <v>Clothing, Skirt, Flare, Womens, S, Blue</v>
      </c>
      <c r="D80" s="4">
        <v>4</v>
      </c>
      <c r="E80" s="173">
        <f>VLOOKUP($B80,'Inventory List'!$A$9:$M$163,10)</f>
        <v>25</v>
      </c>
      <c r="F80" s="6">
        <f t="shared" si="1"/>
        <v>100</v>
      </c>
    </row>
    <row r="81" spans="1:6" x14ac:dyDescent="0.25">
      <c r="A81" s="32">
        <v>44197</v>
      </c>
      <c r="B81" s="4">
        <v>173</v>
      </c>
      <c r="C81" s="5" t="str">
        <f>VLOOKUP($B81,'Inventory List'!$A$9:$M$163,8)</f>
        <v>Clothing, Skirt, Flare, Womens, S, Yellow</v>
      </c>
      <c r="D81" s="4">
        <v>4</v>
      </c>
      <c r="E81" s="173">
        <f>VLOOKUP($B81,'Inventory List'!$A$9:$M$163,10)</f>
        <v>25</v>
      </c>
      <c r="F81" s="6">
        <f t="shared" si="1"/>
        <v>100</v>
      </c>
    </row>
    <row r="82" spans="1:6" x14ac:dyDescent="0.25">
      <c r="A82" s="32">
        <v>44197</v>
      </c>
      <c r="B82" s="4">
        <v>174</v>
      </c>
      <c r="C82" s="5" t="str">
        <f>VLOOKUP($B82,'Inventory List'!$A$9:$M$163,8)</f>
        <v>Clothing, Skirt, Flare, Womens, S, Pink</v>
      </c>
      <c r="D82" s="4">
        <v>4</v>
      </c>
      <c r="E82" s="173">
        <f>VLOOKUP($B82,'Inventory List'!$A$9:$M$163,10)</f>
        <v>25</v>
      </c>
      <c r="F82" s="6">
        <f t="shared" si="1"/>
        <v>100</v>
      </c>
    </row>
    <row r="83" spans="1:6" x14ac:dyDescent="0.25">
      <c r="A83" s="32">
        <v>44197</v>
      </c>
      <c r="B83" s="4">
        <v>175</v>
      </c>
      <c r="C83" s="5" t="str">
        <f>VLOOKUP($B83,'Inventory List'!$A$9:$M$163,8)</f>
        <v>Clothing, Skirt, Flare, Womens, M, Blue</v>
      </c>
      <c r="D83" s="4">
        <v>6</v>
      </c>
      <c r="E83" s="173">
        <f>VLOOKUP($B83,'Inventory List'!$A$9:$M$163,10)</f>
        <v>29.5</v>
      </c>
      <c r="F83" s="6">
        <f t="shared" si="1"/>
        <v>177</v>
      </c>
    </row>
    <row r="84" spans="1:6" x14ac:dyDescent="0.25">
      <c r="A84" s="32">
        <v>44197</v>
      </c>
      <c r="B84" s="4">
        <v>176</v>
      </c>
      <c r="C84" s="5" t="str">
        <f>VLOOKUP($B84,'Inventory List'!$A$9:$M$163,8)</f>
        <v>Clothing, Skirt, Flare, Womens, M, Yellow</v>
      </c>
      <c r="D84" s="4">
        <v>3</v>
      </c>
      <c r="E84" s="173">
        <f>VLOOKUP($B84,'Inventory List'!$A$9:$M$163,10)</f>
        <v>29.5</v>
      </c>
      <c r="F84" s="6">
        <f t="shared" si="1"/>
        <v>88.5</v>
      </c>
    </row>
    <row r="85" spans="1:6" x14ac:dyDescent="0.25">
      <c r="A85" s="32">
        <v>44197</v>
      </c>
      <c r="B85" s="4">
        <v>177</v>
      </c>
      <c r="C85" s="5" t="str">
        <f>VLOOKUP($B85,'Inventory List'!$A$9:$M$163,8)</f>
        <v>Clothing, Skirt, Flare, Womens, M, Pink</v>
      </c>
      <c r="D85" s="4">
        <v>6</v>
      </c>
      <c r="E85" s="173">
        <f>VLOOKUP($B85,'Inventory List'!$A$9:$M$163,10)</f>
        <v>29.5</v>
      </c>
      <c r="F85" s="6">
        <f t="shared" si="1"/>
        <v>177</v>
      </c>
    </row>
    <row r="86" spans="1:6" x14ac:dyDescent="0.25">
      <c r="A86" s="32">
        <v>44197</v>
      </c>
      <c r="B86" s="4">
        <v>178</v>
      </c>
      <c r="C86" s="5" t="str">
        <f>VLOOKUP($B86,'Inventory List'!$A$9:$M$163,8)</f>
        <v>Clothing, Skirt, Flare, Womens, L, Blue</v>
      </c>
      <c r="D86" s="4">
        <v>4</v>
      </c>
      <c r="E86" s="173">
        <f>VLOOKUP($B86,'Inventory List'!$A$9:$M$163,10)</f>
        <v>34</v>
      </c>
      <c r="F86" s="6">
        <f t="shared" si="1"/>
        <v>136</v>
      </c>
    </row>
    <row r="87" spans="1:6" x14ac:dyDescent="0.25">
      <c r="A87" s="32">
        <v>44197</v>
      </c>
      <c r="B87" s="4">
        <v>179</v>
      </c>
      <c r="C87" s="5" t="str">
        <f>VLOOKUP($B87,'Inventory List'!$A$9:$M$163,8)</f>
        <v>Clothing, Skirt, Flare, Womens, L, Yellow</v>
      </c>
      <c r="D87" s="4">
        <v>4</v>
      </c>
      <c r="E87" s="173">
        <f>VLOOKUP($B87,'Inventory List'!$A$9:$M$163,10)</f>
        <v>34</v>
      </c>
      <c r="F87" s="6">
        <f t="shared" si="1"/>
        <v>136</v>
      </c>
    </row>
    <row r="88" spans="1:6" x14ac:dyDescent="0.25">
      <c r="A88" s="32">
        <v>44197</v>
      </c>
      <c r="B88" s="4">
        <v>180</v>
      </c>
      <c r="C88" s="5" t="str">
        <f>VLOOKUP($B88,'Inventory List'!$A$9:$M$163,8)</f>
        <v>Clothing, Skirt, Flare, Womens, L, Pink</v>
      </c>
      <c r="D88" s="4">
        <v>3</v>
      </c>
      <c r="E88" s="173">
        <f>VLOOKUP($B88,'Inventory List'!$A$9:$M$163,10)</f>
        <v>34</v>
      </c>
      <c r="F88" s="6">
        <f t="shared" si="1"/>
        <v>102</v>
      </c>
    </row>
    <row r="89" spans="1:6" x14ac:dyDescent="0.25">
      <c r="A89" s="32">
        <v>44197</v>
      </c>
      <c r="B89" s="4">
        <v>181</v>
      </c>
      <c r="C89" s="5" t="str">
        <f>VLOOKUP($B89,'Inventory List'!$A$9:$M$163,8)</f>
        <v>Clothing, Skirt &amp; Top Set, Playtime, Girls, S, Flowered</v>
      </c>
      <c r="D89" s="4">
        <v>4</v>
      </c>
      <c r="E89" s="173">
        <f>VLOOKUP($B89,'Inventory List'!$A$9:$M$163,10)</f>
        <v>10</v>
      </c>
      <c r="F89" s="6">
        <f t="shared" si="1"/>
        <v>40</v>
      </c>
    </row>
    <row r="90" spans="1:6" x14ac:dyDescent="0.25">
      <c r="A90" s="32">
        <v>44197</v>
      </c>
      <c r="B90" s="4">
        <v>182</v>
      </c>
      <c r="C90" s="5" t="str">
        <f>VLOOKUP($B90,'Inventory List'!$A$9:$M$163,8)</f>
        <v>Clothing, Skirt &amp; Top Set, Playtime, Girls, S, Butterflies</v>
      </c>
      <c r="D90" s="4">
        <v>5</v>
      </c>
      <c r="E90" s="173">
        <f>VLOOKUP($B90,'Inventory List'!$A$9:$M$163,10)</f>
        <v>10</v>
      </c>
      <c r="F90" s="6">
        <f t="shared" si="1"/>
        <v>50</v>
      </c>
    </row>
    <row r="91" spans="1:6" x14ac:dyDescent="0.25">
      <c r="A91" s="32">
        <v>44197</v>
      </c>
      <c r="B91" s="4">
        <v>183</v>
      </c>
      <c r="C91" s="5" t="str">
        <f>VLOOKUP($B91,'Inventory List'!$A$9:$M$163,8)</f>
        <v>Clothing, Skirt &amp; Top Set, Playtime, Girls, S, Animals</v>
      </c>
      <c r="D91" s="4">
        <v>6</v>
      </c>
      <c r="E91" s="173">
        <f>VLOOKUP($B91,'Inventory List'!$A$9:$M$163,10)</f>
        <v>10</v>
      </c>
      <c r="F91" s="6">
        <f t="shared" si="1"/>
        <v>60</v>
      </c>
    </row>
    <row r="92" spans="1:6" x14ac:dyDescent="0.25">
      <c r="A92" s="32">
        <v>44197</v>
      </c>
      <c r="B92" s="4">
        <v>184</v>
      </c>
      <c r="C92" s="5" t="str">
        <f>VLOOKUP($B92,'Inventory List'!$A$9:$M$163,8)</f>
        <v>Clothing, Skirt &amp; Top Set, Playtime, Girls, M, Flowered</v>
      </c>
      <c r="D92" s="4">
        <v>4</v>
      </c>
      <c r="E92" s="173">
        <f>VLOOKUP($B92,'Inventory List'!$A$9:$M$163,10)</f>
        <v>11.5</v>
      </c>
      <c r="F92" s="6">
        <f t="shared" si="1"/>
        <v>46</v>
      </c>
    </row>
    <row r="93" spans="1:6" x14ac:dyDescent="0.25">
      <c r="A93" s="32">
        <v>44197</v>
      </c>
      <c r="B93" s="4">
        <v>185</v>
      </c>
      <c r="C93" s="5" t="str">
        <f>VLOOKUP($B93,'Inventory List'!$A$9:$M$163,8)</f>
        <v>Clothing, Skirt &amp; Top Set, Playtime, Girls, M, Butterflies</v>
      </c>
      <c r="D93" s="4">
        <v>6</v>
      </c>
      <c r="E93" s="173">
        <f>VLOOKUP($B93,'Inventory List'!$A$9:$M$163,10)</f>
        <v>11.5</v>
      </c>
      <c r="F93" s="6">
        <f t="shared" si="1"/>
        <v>69</v>
      </c>
    </row>
    <row r="94" spans="1:6" x14ac:dyDescent="0.25">
      <c r="A94" s="32">
        <v>44197</v>
      </c>
      <c r="B94" s="4">
        <v>186</v>
      </c>
      <c r="C94" s="5" t="str">
        <f>VLOOKUP($B94,'Inventory List'!$A$9:$M$163,8)</f>
        <v>Clothing, Skirt &amp; Top Set, Playtime, Girls, M, Animals</v>
      </c>
      <c r="D94" s="4">
        <v>5</v>
      </c>
      <c r="E94" s="173">
        <f>VLOOKUP($B94,'Inventory List'!$A$9:$M$163,10)</f>
        <v>11.5</v>
      </c>
      <c r="F94" s="6">
        <f t="shared" si="1"/>
        <v>57.5</v>
      </c>
    </row>
    <row r="95" spans="1:6" x14ac:dyDescent="0.25">
      <c r="A95" s="32">
        <v>44197</v>
      </c>
      <c r="B95" s="4">
        <v>187</v>
      </c>
      <c r="C95" s="5" t="str">
        <f>VLOOKUP($B95,'Inventory List'!$A$9:$M$163,8)</f>
        <v>Clothing, Skirt &amp; Top Set, Playtime, Girls, L, Flowered</v>
      </c>
      <c r="D95" s="4">
        <v>3</v>
      </c>
      <c r="E95" s="173">
        <f>VLOOKUP($B95,'Inventory List'!$A$9:$M$163,10)</f>
        <v>13</v>
      </c>
      <c r="F95" s="6">
        <f t="shared" si="1"/>
        <v>39</v>
      </c>
    </row>
    <row r="96" spans="1:6" x14ac:dyDescent="0.25">
      <c r="A96" s="32">
        <v>44197</v>
      </c>
      <c r="B96" s="4">
        <v>188</v>
      </c>
      <c r="C96" s="5" t="str">
        <f>VLOOKUP($B96,'Inventory List'!$A$9:$M$163,8)</f>
        <v>Clothing, Skirt &amp; Top Set, Playtime, Girls, L, Butterflies</v>
      </c>
      <c r="D96" s="4">
        <v>4</v>
      </c>
      <c r="E96" s="173">
        <f>VLOOKUP($B96,'Inventory List'!$A$9:$M$163,10)</f>
        <v>13</v>
      </c>
      <c r="F96" s="6">
        <f t="shared" si="1"/>
        <v>52</v>
      </c>
    </row>
    <row r="97" spans="1:6" x14ac:dyDescent="0.25">
      <c r="A97" s="32">
        <v>44197</v>
      </c>
      <c r="B97" s="4">
        <v>189</v>
      </c>
      <c r="C97" s="5" t="str">
        <f>VLOOKUP($B97,'Inventory List'!$A$9:$M$163,8)</f>
        <v>Clothing, Skirt &amp; Top Set, Playtime, Girls, L, Animals</v>
      </c>
      <c r="D97" s="4">
        <v>4</v>
      </c>
      <c r="E97" s="173">
        <f>VLOOKUP($B97,'Inventory List'!$A$9:$M$163,10)</f>
        <v>13</v>
      </c>
      <c r="F97" s="6">
        <f t="shared" si="1"/>
        <v>52</v>
      </c>
    </row>
    <row r="98" spans="1:6" x14ac:dyDescent="0.25">
      <c r="A98" s="32">
        <v>44197</v>
      </c>
      <c r="B98" s="4">
        <v>190</v>
      </c>
      <c r="C98" s="5" t="str">
        <f>VLOOKUP($B98,'Inventory List'!$A$9:$M$163,8)</f>
        <v>Footwear, Shoes, SlipOns, Mens, S, Black</v>
      </c>
      <c r="D98" s="4">
        <v>3</v>
      </c>
      <c r="E98" s="173">
        <f>VLOOKUP($B98,'Inventory List'!$A$9:$M$163,10)</f>
        <v>2.5</v>
      </c>
      <c r="F98" s="6">
        <f t="shared" si="1"/>
        <v>7.5</v>
      </c>
    </row>
    <row r="99" spans="1:6" x14ac:dyDescent="0.25">
      <c r="A99" s="32">
        <v>44197</v>
      </c>
      <c r="B99" s="4">
        <v>191</v>
      </c>
      <c r="C99" s="5" t="str">
        <f>VLOOKUP($B99,'Inventory List'!$A$9:$M$163,8)</f>
        <v>Footwear, Shoes, SlipOns, Mens, S, Red</v>
      </c>
      <c r="D99" s="4">
        <v>4</v>
      </c>
      <c r="E99" s="173">
        <f>VLOOKUP($B99,'Inventory List'!$A$9:$M$163,10)</f>
        <v>2.5</v>
      </c>
      <c r="F99" s="6">
        <f t="shared" si="1"/>
        <v>10</v>
      </c>
    </row>
    <row r="100" spans="1:6" x14ac:dyDescent="0.25">
      <c r="A100" s="32">
        <v>44197</v>
      </c>
      <c r="B100" s="4">
        <v>192</v>
      </c>
      <c r="C100" s="5" t="str">
        <f>VLOOKUP($B100,'Inventory List'!$A$9:$M$163,8)</f>
        <v>Footwear, Shoes, SlipOns, Mens, S, White</v>
      </c>
      <c r="D100" s="4">
        <v>3</v>
      </c>
      <c r="E100" s="173">
        <f>VLOOKUP($B100,'Inventory List'!$A$9:$M$163,10)</f>
        <v>2.5</v>
      </c>
      <c r="F100" s="6">
        <f t="shared" si="1"/>
        <v>7.5</v>
      </c>
    </row>
    <row r="101" spans="1:6" x14ac:dyDescent="0.25">
      <c r="A101" s="32">
        <v>44197</v>
      </c>
      <c r="B101" s="4">
        <v>193</v>
      </c>
      <c r="C101" s="5" t="str">
        <f>VLOOKUP($B101,'Inventory List'!$A$9:$M$163,8)</f>
        <v>Footwear, Shoes, SlipOns, Mens, M, Black</v>
      </c>
      <c r="D101" s="4">
        <v>4</v>
      </c>
      <c r="E101" s="173">
        <f>VLOOKUP($B101,'Inventory List'!$A$9:$M$163,10)</f>
        <v>5.5</v>
      </c>
      <c r="F101" s="6">
        <f t="shared" si="1"/>
        <v>22</v>
      </c>
    </row>
    <row r="102" spans="1:6" x14ac:dyDescent="0.25">
      <c r="A102" s="32">
        <v>44197</v>
      </c>
      <c r="B102" s="4">
        <v>194</v>
      </c>
      <c r="C102" s="5" t="str">
        <f>VLOOKUP($B102,'Inventory List'!$A$9:$M$163,8)</f>
        <v>Footwear, Shoes, SlipOns, Mens, M, Red</v>
      </c>
      <c r="D102" s="4">
        <v>4</v>
      </c>
      <c r="E102" s="173">
        <f>VLOOKUP($B102,'Inventory List'!$A$9:$M$163,10)</f>
        <v>5.5</v>
      </c>
      <c r="F102" s="6">
        <f t="shared" si="1"/>
        <v>22</v>
      </c>
    </row>
    <row r="103" spans="1:6" x14ac:dyDescent="0.25">
      <c r="A103" s="32">
        <v>44197</v>
      </c>
      <c r="B103" s="4">
        <v>195</v>
      </c>
      <c r="C103" s="5" t="str">
        <f>VLOOKUP($B103,'Inventory List'!$A$9:$M$163,8)</f>
        <v>Footwear, Shoes, SlipOns, Mens, M, White</v>
      </c>
      <c r="D103" s="4">
        <v>5</v>
      </c>
      <c r="E103" s="173">
        <f>VLOOKUP($B103,'Inventory List'!$A$9:$M$163,10)</f>
        <v>5.5</v>
      </c>
      <c r="F103" s="6">
        <f t="shared" si="1"/>
        <v>27.5</v>
      </c>
    </row>
    <row r="104" spans="1:6" x14ac:dyDescent="0.25">
      <c r="A104" s="32">
        <v>44197</v>
      </c>
      <c r="B104" s="4">
        <v>196</v>
      </c>
      <c r="C104" s="5" t="str">
        <f>VLOOKUP($B104,'Inventory List'!$A$9:$M$163,8)</f>
        <v>Footwear, Shoes, SlipOns, Mens, L, Black</v>
      </c>
      <c r="D104" s="4">
        <v>3</v>
      </c>
      <c r="E104" s="173">
        <f>VLOOKUP($B104,'Inventory List'!$A$9:$M$163,10)</f>
        <v>8.5</v>
      </c>
      <c r="F104" s="6">
        <f t="shared" si="1"/>
        <v>25.5</v>
      </c>
    </row>
    <row r="105" spans="1:6" x14ac:dyDescent="0.25">
      <c r="A105" s="32">
        <v>44197</v>
      </c>
      <c r="B105" s="4">
        <v>197</v>
      </c>
      <c r="C105" s="5" t="str">
        <f>VLOOKUP($B105,'Inventory List'!$A$9:$M$163,8)</f>
        <v>Footwear, Shoes, SlipOns, Mens, L, Red</v>
      </c>
      <c r="D105" s="4">
        <v>3</v>
      </c>
      <c r="E105" s="173">
        <f>VLOOKUP($B105,'Inventory List'!$A$9:$M$163,10)</f>
        <v>8.5</v>
      </c>
      <c r="F105" s="6">
        <f t="shared" si="1"/>
        <v>25.5</v>
      </c>
    </row>
    <row r="106" spans="1:6" x14ac:dyDescent="0.25">
      <c r="A106" s="32">
        <v>44197</v>
      </c>
      <c r="B106" s="4">
        <v>198</v>
      </c>
      <c r="C106" s="5" t="str">
        <f>VLOOKUP($B106,'Inventory List'!$A$9:$M$163,8)</f>
        <v>Footwear, Shoes, SlipOns, Mens, L, White</v>
      </c>
      <c r="D106" s="4">
        <v>4</v>
      </c>
      <c r="E106" s="173">
        <f>VLOOKUP($B106,'Inventory List'!$A$9:$M$163,10)</f>
        <v>8.5</v>
      </c>
      <c r="F106" s="6">
        <f t="shared" si="1"/>
        <v>34</v>
      </c>
    </row>
    <row r="107" spans="1:6" x14ac:dyDescent="0.25">
      <c r="A107" s="32">
        <v>44197</v>
      </c>
      <c r="B107" s="4">
        <v>199</v>
      </c>
      <c r="C107" s="5" t="str">
        <f>VLOOKUP($B107,'Inventory List'!$A$9:$M$163,8)</f>
        <v>Footwear, Shoes, SlipOns, Womens, S, Black</v>
      </c>
      <c r="D107" s="4">
        <v>3</v>
      </c>
      <c r="E107" s="173">
        <f>VLOOKUP($B107,'Inventory List'!$A$9:$M$163,10)</f>
        <v>2.5</v>
      </c>
      <c r="F107" s="6">
        <f t="shared" si="1"/>
        <v>7.5</v>
      </c>
    </row>
    <row r="108" spans="1:6" x14ac:dyDescent="0.25">
      <c r="A108" s="32">
        <v>44197</v>
      </c>
      <c r="B108" s="4">
        <v>200</v>
      </c>
      <c r="C108" s="5" t="str">
        <f>VLOOKUP($B108,'Inventory List'!$A$9:$M$163,8)</f>
        <v>Footwear, Shoes, SlipOns, Womens, S, Red</v>
      </c>
      <c r="D108" s="4">
        <v>4</v>
      </c>
      <c r="E108" s="173">
        <f>VLOOKUP($B108,'Inventory List'!$A$9:$M$163,10)</f>
        <v>2.5</v>
      </c>
      <c r="F108" s="6">
        <f t="shared" si="1"/>
        <v>10</v>
      </c>
    </row>
    <row r="109" spans="1:6" x14ac:dyDescent="0.25">
      <c r="A109" s="32">
        <v>44197</v>
      </c>
      <c r="B109" s="4">
        <v>201</v>
      </c>
      <c r="C109" s="5" t="str">
        <f>VLOOKUP($B109,'Inventory List'!$A$9:$M$163,8)</f>
        <v>Footwear, Shoes, SlipOns, Womens, S, White</v>
      </c>
      <c r="D109" s="4">
        <v>3</v>
      </c>
      <c r="E109" s="173">
        <f>VLOOKUP($B109,'Inventory List'!$A$9:$M$163,10)</f>
        <v>2.5</v>
      </c>
      <c r="F109" s="6">
        <f t="shared" si="1"/>
        <v>7.5</v>
      </c>
    </row>
    <row r="110" spans="1:6" x14ac:dyDescent="0.25">
      <c r="A110" s="32">
        <v>44197</v>
      </c>
      <c r="B110" s="4">
        <v>202</v>
      </c>
      <c r="C110" s="5" t="str">
        <f>VLOOKUP($B110,'Inventory List'!$A$9:$M$163,8)</f>
        <v>Footwear, Shoes, SlipOns, Womens, M, Black</v>
      </c>
      <c r="D110" s="4">
        <v>4</v>
      </c>
      <c r="E110" s="173">
        <f>VLOOKUP($B110,'Inventory List'!$A$9:$M$163,10)</f>
        <v>5.5</v>
      </c>
      <c r="F110" s="6">
        <f t="shared" si="1"/>
        <v>22</v>
      </c>
    </row>
    <row r="111" spans="1:6" x14ac:dyDescent="0.25">
      <c r="A111" s="32">
        <v>44197</v>
      </c>
      <c r="B111" s="4">
        <v>203</v>
      </c>
      <c r="C111" s="5" t="str">
        <f>VLOOKUP($B111,'Inventory List'!$A$9:$M$163,8)</f>
        <v>Footwear, Shoes, SlipOns, Womens, M, Red</v>
      </c>
      <c r="D111" s="4">
        <v>4</v>
      </c>
      <c r="E111" s="173">
        <f>VLOOKUP($B111,'Inventory List'!$A$9:$M$163,10)</f>
        <v>5.5</v>
      </c>
      <c r="F111" s="6">
        <f t="shared" si="1"/>
        <v>22</v>
      </c>
    </row>
    <row r="112" spans="1:6" x14ac:dyDescent="0.25">
      <c r="A112" s="32">
        <v>44197</v>
      </c>
      <c r="B112" s="4">
        <v>204</v>
      </c>
      <c r="C112" s="5" t="str">
        <f>VLOOKUP($B112,'Inventory List'!$A$9:$M$163,8)</f>
        <v>Footwear, Shoes, SlipOns, Womens, M, White</v>
      </c>
      <c r="D112" s="4">
        <v>4</v>
      </c>
      <c r="E112" s="173">
        <f>VLOOKUP($B112,'Inventory List'!$A$9:$M$163,10)</f>
        <v>5.5</v>
      </c>
      <c r="F112" s="6">
        <f t="shared" si="1"/>
        <v>22</v>
      </c>
    </row>
    <row r="113" spans="1:6" x14ac:dyDescent="0.25">
      <c r="A113" s="32">
        <v>44197</v>
      </c>
      <c r="B113" s="4">
        <v>205</v>
      </c>
      <c r="C113" s="5" t="str">
        <f>VLOOKUP($B113,'Inventory List'!$A$9:$M$163,8)</f>
        <v>Footwear, Shoes, SlipOns, Womens, L, Black</v>
      </c>
      <c r="D113" s="4">
        <v>4</v>
      </c>
      <c r="E113" s="173">
        <f>VLOOKUP($B113,'Inventory List'!$A$9:$M$163,10)</f>
        <v>8.5</v>
      </c>
      <c r="F113" s="6">
        <f t="shared" si="1"/>
        <v>34</v>
      </c>
    </row>
    <row r="114" spans="1:6" x14ac:dyDescent="0.25">
      <c r="A114" s="32">
        <v>44197</v>
      </c>
      <c r="B114" s="4">
        <v>206</v>
      </c>
      <c r="C114" s="5" t="str">
        <f>VLOOKUP($B114,'Inventory List'!$A$9:$M$163,8)</f>
        <v>Footwear, Shoes, SlipOns, Womens, L, Red</v>
      </c>
      <c r="D114" s="4">
        <v>6</v>
      </c>
      <c r="E114" s="173">
        <f>VLOOKUP($B114,'Inventory List'!$A$9:$M$163,10)</f>
        <v>8.5</v>
      </c>
      <c r="F114" s="6">
        <f t="shared" si="1"/>
        <v>51</v>
      </c>
    </row>
    <row r="115" spans="1:6" x14ac:dyDescent="0.25">
      <c r="A115" s="32">
        <v>44197</v>
      </c>
      <c r="B115" s="4">
        <v>207</v>
      </c>
      <c r="C115" s="5" t="str">
        <f>VLOOKUP($B115,'Inventory List'!$A$9:$M$163,8)</f>
        <v>Footwear, Shoes, SlipOns, Womens, L, White</v>
      </c>
      <c r="D115" s="4">
        <v>3</v>
      </c>
      <c r="E115" s="173">
        <f>VLOOKUP($B115,'Inventory List'!$A$9:$M$163,10)</f>
        <v>8.5</v>
      </c>
      <c r="F115" s="6">
        <f t="shared" si="1"/>
        <v>25.5</v>
      </c>
    </row>
    <row r="116" spans="1:6" x14ac:dyDescent="0.25">
      <c r="A116" s="32">
        <v>44197</v>
      </c>
      <c r="B116" s="4">
        <v>208</v>
      </c>
      <c r="C116" s="5" t="str">
        <f>VLOOKUP($B116,'Inventory List'!$A$9:$M$163,8)</f>
        <v>Footwear, Shoes, SlipOns, Boys, S, Black</v>
      </c>
      <c r="D116" s="4">
        <v>5</v>
      </c>
      <c r="E116" s="173">
        <f>VLOOKUP($B116,'Inventory List'!$A$9:$M$163,10)</f>
        <v>4.5</v>
      </c>
      <c r="F116" s="6">
        <f t="shared" si="1"/>
        <v>22.5</v>
      </c>
    </row>
    <row r="117" spans="1:6" x14ac:dyDescent="0.25">
      <c r="A117" s="32">
        <v>44197</v>
      </c>
      <c r="B117" s="4">
        <v>209</v>
      </c>
      <c r="C117" s="5" t="str">
        <f>VLOOKUP($B117,'Inventory List'!$A$9:$M$163,8)</f>
        <v>Footwear, Shoes, SlipOns, Boys, S, Red</v>
      </c>
      <c r="D117" s="4">
        <v>4</v>
      </c>
      <c r="E117" s="173">
        <f>VLOOKUP($B117,'Inventory List'!$A$9:$M$163,10)</f>
        <v>4.5</v>
      </c>
      <c r="F117" s="6">
        <f t="shared" si="1"/>
        <v>18</v>
      </c>
    </row>
    <row r="118" spans="1:6" x14ac:dyDescent="0.25">
      <c r="A118" s="32">
        <v>44197</v>
      </c>
      <c r="B118" s="4">
        <v>210</v>
      </c>
      <c r="C118" s="5" t="str">
        <f>VLOOKUP($B118,'Inventory List'!$A$9:$M$163,8)</f>
        <v>Footwear, Shoes, SlipOns, Boys, S, White</v>
      </c>
      <c r="D118" s="4">
        <v>4</v>
      </c>
      <c r="E118" s="173">
        <f>VLOOKUP($B118,'Inventory List'!$A$9:$M$163,10)</f>
        <v>4.5</v>
      </c>
      <c r="F118" s="6">
        <f t="shared" si="1"/>
        <v>18</v>
      </c>
    </row>
    <row r="119" spans="1:6" x14ac:dyDescent="0.25">
      <c r="A119" s="32">
        <v>44197</v>
      </c>
      <c r="B119" s="4">
        <v>211</v>
      </c>
      <c r="C119" s="5" t="str">
        <f>VLOOKUP($B119,'Inventory List'!$A$9:$M$163,8)</f>
        <v>Footwear, Shoes, SlipOns, Boys, M, Black</v>
      </c>
      <c r="D119" s="4">
        <v>4</v>
      </c>
      <c r="E119" s="173">
        <f>VLOOKUP($B119,'Inventory List'!$A$9:$M$163,10)</f>
        <v>2.5</v>
      </c>
      <c r="F119" s="6">
        <f t="shared" si="1"/>
        <v>10</v>
      </c>
    </row>
    <row r="120" spans="1:6" x14ac:dyDescent="0.25">
      <c r="A120" s="32">
        <v>44197</v>
      </c>
      <c r="B120" s="4">
        <v>212</v>
      </c>
      <c r="C120" s="5" t="str">
        <f>VLOOKUP($B120,'Inventory List'!$A$9:$M$163,8)</f>
        <v>Footwear, Shoes, SlipOns, Boys, M, Red</v>
      </c>
      <c r="D120" s="4">
        <v>5</v>
      </c>
      <c r="E120" s="173">
        <f>VLOOKUP($B120,'Inventory List'!$A$9:$M$163,10)</f>
        <v>2.5</v>
      </c>
      <c r="F120" s="6">
        <f t="shared" si="1"/>
        <v>12.5</v>
      </c>
    </row>
    <row r="121" spans="1:6" x14ac:dyDescent="0.25">
      <c r="A121" s="32">
        <v>44197</v>
      </c>
      <c r="B121" s="4">
        <v>213</v>
      </c>
      <c r="C121" s="5" t="str">
        <f>VLOOKUP($B121,'Inventory List'!$A$9:$M$163,8)</f>
        <v>Footwear, Shoes, SlipOns, Boys, M, White</v>
      </c>
      <c r="D121" s="4">
        <v>4</v>
      </c>
      <c r="E121" s="173">
        <f>VLOOKUP($B121,'Inventory List'!$A$9:$M$163,10)</f>
        <v>2.5</v>
      </c>
      <c r="F121" s="6">
        <f t="shared" si="1"/>
        <v>10</v>
      </c>
    </row>
    <row r="122" spans="1:6" x14ac:dyDescent="0.25">
      <c r="A122" s="32">
        <v>44197</v>
      </c>
      <c r="B122" s="4">
        <v>214</v>
      </c>
      <c r="C122" s="5" t="str">
        <f>VLOOKUP($B122,'Inventory List'!$A$9:$M$163,8)</f>
        <v>Footwear, Shoes, SlipOns, Boys, L, Black</v>
      </c>
      <c r="D122" s="4">
        <v>5</v>
      </c>
      <c r="E122" s="173">
        <f>VLOOKUP($B122,'Inventory List'!$A$9:$M$163,10)</f>
        <v>5.5</v>
      </c>
      <c r="F122" s="6">
        <f t="shared" si="1"/>
        <v>27.5</v>
      </c>
    </row>
    <row r="123" spans="1:6" x14ac:dyDescent="0.25">
      <c r="A123" s="32">
        <v>44197</v>
      </c>
      <c r="B123" s="4">
        <v>215</v>
      </c>
      <c r="C123" s="5" t="str">
        <f>VLOOKUP($B123,'Inventory List'!$A$9:$M$163,8)</f>
        <v>Footwear, Shoes, SlipOns, Boys, L, Red</v>
      </c>
      <c r="D123" s="4">
        <v>3</v>
      </c>
      <c r="E123" s="173">
        <f>VLOOKUP($B123,'Inventory List'!$A$9:$M$163,10)</f>
        <v>5.5</v>
      </c>
      <c r="F123" s="6">
        <f t="shared" si="1"/>
        <v>16.5</v>
      </c>
    </row>
    <row r="124" spans="1:6" x14ac:dyDescent="0.25">
      <c r="A124" s="32">
        <v>44197</v>
      </c>
      <c r="B124" s="4">
        <v>216</v>
      </c>
      <c r="C124" s="5" t="str">
        <f>VLOOKUP($B124,'Inventory List'!$A$9:$M$163,8)</f>
        <v>Footwear, Shoes, SlipOns, Boys, L, White</v>
      </c>
      <c r="D124" s="4">
        <v>4</v>
      </c>
      <c r="E124" s="173">
        <f>VLOOKUP($B124,'Inventory List'!$A$9:$M$163,10)</f>
        <v>5.5</v>
      </c>
      <c r="F124" s="6">
        <f t="shared" si="1"/>
        <v>22</v>
      </c>
    </row>
    <row r="125" spans="1:6" x14ac:dyDescent="0.25">
      <c r="A125" s="32">
        <v>44197</v>
      </c>
      <c r="B125" s="4">
        <v>217</v>
      </c>
      <c r="C125" s="5" t="str">
        <f>VLOOKUP($B125,'Inventory List'!$A$9:$M$163,8)</f>
        <v>Footwear, Shoes, SlipOns, Girls, S, Black</v>
      </c>
      <c r="D125" s="4">
        <v>3</v>
      </c>
      <c r="E125" s="173">
        <f>VLOOKUP($B125,'Inventory List'!$A$9:$M$163,10)</f>
        <v>4.5</v>
      </c>
      <c r="F125" s="6">
        <f t="shared" si="1"/>
        <v>13.5</v>
      </c>
    </row>
    <row r="126" spans="1:6" x14ac:dyDescent="0.25">
      <c r="A126" s="32">
        <v>44197</v>
      </c>
      <c r="B126" s="4">
        <v>218</v>
      </c>
      <c r="C126" s="5" t="str">
        <f>VLOOKUP($B126,'Inventory List'!$A$9:$M$163,8)</f>
        <v>Footwear, Shoes, SlipOns, Girls, S, Red</v>
      </c>
      <c r="D126" s="4">
        <v>3</v>
      </c>
      <c r="E126" s="173">
        <f>VLOOKUP($B126,'Inventory List'!$A$9:$M$163,10)</f>
        <v>4.5</v>
      </c>
      <c r="F126" s="6">
        <f t="shared" si="1"/>
        <v>13.5</v>
      </c>
    </row>
    <row r="127" spans="1:6" x14ac:dyDescent="0.25">
      <c r="A127" s="32">
        <v>44197</v>
      </c>
      <c r="B127" s="4">
        <v>219</v>
      </c>
      <c r="C127" s="5" t="str">
        <f>VLOOKUP($B127,'Inventory List'!$A$9:$M$163,8)</f>
        <v>Footwear, Shoes, SlipOns, Girls, S, White</v>
      </c>
      <c r="D127" s="4">
        <v>5</v>
      </c>
      <c r="E127" s="173">
        <f>VLOOKUP($B127,'Inventory List'!$A$9:$M$163,10)</f>
        <v>4.5</v>
      </c>
      <c r="F127" s="6">
        <f t="shared" si="1"/>
        <v>22.5</v>
      </c>
    </row>
    <row r="128" spans="1:6" x14ac:dyDescent="0.25">
      <c r="A128" s="32">
        <v>44197</v>
      </c>
      <c r="B128" s="4">
        <v>220</v>
      </c>
      <c r="C128" s="5" t="str">
        <f>VLOOKUP($B128,'Inventory List'!$A$9:$M$163,8)</f>
        <v>Footwear, Shoes, SlipOns, Girls, M, Black</v>
      </c>
      <c r="D128" s="4">
        <v>6</v>
      </c>
      <c r="E128" s="173">
        <f>VLOOKUP($B128,'Inventory List'!$A$9:$M$163,10)</f>
        <v>2.5</v>
      </c>
      <c r="F128" s="6">
        <f t="shared" si="1"/>
        <v>15</v>
      </c>
    </row>
    <row r="129" spans="1:6" x14ac:dyDescent="0.25">
      <c r="A129" s="32">
        <v>44197</v>
      </c>
      <c r="B129" s="4">
        <v>221</v>
      </c>
      <c r="C129" s="5" t="str">
        <f>VLOOKUP($B129,'Inventory List'!$A$9:$M$163,8)</f>
        <v>Footwear, Shoes, SlipOns, Girls, M, Red</v>
      </c>
      <c r="D129" s="4">
        <v>4</v>
      </c>
      <c r="E129" s="173">
        <f>VLOOKUP($B129,'Inventory List'!$A$9:$M$163,10)</f>
        <v>2.5</v>
      </c>
      <c r="F129" s="6">
        <f t="shared" si="1"/>
        <v>10</v>
      </c>
    </row>
    <row r="130" spans="1:6" x14ac:dyDescent="0.25">
      <c r="A130" s="32">
        <v>44197</v>
      </c>
      <c r="B130" s="4">
        <v>222</v>
      </c>
      <c r="C130" s="5" t="str">
        <f>VLOOKUP($B130,'Inventory List'!$A$9:$M$163,8)</f>
        <v>Footwear, Shoes, SlipOns, Girls, M, White</v>
      </c>
      <c r="D130" s="4">
        <v>3</v>
      </c>
      <c r="E130" s="173">
        <f>VLOOKUP($B130,'Inventory List'!$A$9:$M$163,10)</f>
        <v>2.5</v>
      </c>
      <c r="F130" s="6">
        <f t="shared" si="1"/>
        <v>7.5</v>
      </c>
    </row>
    <row r="131" spans="1:6" x14ac:dyDescent="0.25">
      <c r="A131" s="32">
        <v>44197</v>
      </c>
      <c r="B131" s="4">
        <v>223</v>
      </c>
      <c r="C131" s="5" t="str">
        <f>VLOOKUP($B131,'Inventory List'!$A$9:$M$163,8)</f>
        <v>Footwear, Shoes, SlipOns, Girls, L, Black</v>
      </c>
      <c r="D131" s="4">
        <v>3</v>
      </c>
      <c r="E131" s="173">
        <f>VLOOKUP($B131,'Inventory List'!$A$9:$M$163,10)</f>
        <v>5.5</v>
      </c>
      <c r="F131" s="6">
        <f t="shared" si="1"/>
        <v>16.5</v>
      </c>
    </row>
    <row r="132" spans="1:6" x14ac:dyDescent="0.25">
      <c r="A132" s="32">
        <v>44197</v>
      </c>
      <c r="B132" s="4">
        <v>224</v>
      </c>
      <c r="C132" s="5" t="str">
        <f>VLOOKUP($B132,'Inventory List'!$A$9:$M$163,8)</f>
        <v>Footwear, Shoes, SlipOns, Girls, L, Red</v>
      </c>
      <c r="D132" s="4">
        <v>4</v>
      </c>
      <c r="E132" s="173">
        <f>VLOOKUP($B132,'Inventory List'!$A$9:$M$163,10)</f>
        <v>5.5</v>
      </c>
      <c r="F132" s="6">
        <f t="shared" si="1"/>
        <v>22</v>
      </c>
    </row>
    <row r="133" spans="1:6" x14ac:dyDescent="0.25">
      <c r="A133" s="32">
        <v>44197</v>
      </c>
      <c r="B133" s="4">
        <v>225</v>
      </c>
      <c r="C133" s="5" t="str">
        <f>VLOOKUP($B133,'Inventory List'!$A$9:$M$163,8)</f>
        <v>Footwear, Shoes, SlipOns, Girls, L, White</v>
      </c>
      <c r="D133" s="4">
        <v>4</v>
      </c>
      <c r="E133" s="173">
        <f>VLOOKUP($B133,'Inventory List'!$A$9:$M$163,10)</f>
        <v>5.5</v>
      </c>
      <c r="F133" s="6">
        <f t="shared" si="1"/>
        <v>22</v>
      </c>
    </row>
    <row r="134" spans="1:6" x14ac:dyDescent="0.25">
      <c r="A134" s="32">
        <v>44197</v>
      </c>
      <c r="B134" s="4">
        <v>226</v>
      </c>
      <c r="C134" s="5" t="str">
        <f>VLOOKUP($B134,'Inventory List'!$A$9:$M$163,8)</f>
        <v>Accessories, Tie Clip, , Mens, One Size, Gold</v>
      </c>
      <c r="D134" s="4">
        <v>3</v>
      </c>
      <c r="E134" s="173">
        <f>VLOOKUP($B134,'Inventory List'!$A$9:$M$163,10)</f>
        <v>2.5</v>
      </c>
      <c r="F134" s="6">
        <f t="shared" si="1"/>
        <v>7.5</v>
      </c>
    </row>
    <row r="135" spans="1:6" x14ac:dyDescent="0.25">
      <c r="A135" s="32">
        <v>44197</v>
      </c>
      <c r="B135" s="4">
        <v>227</v>
      </c>
      <c r="C135" s="5" t="str">
        <f>VLOOKUP($B135,'Inventory List'!$A$9:$M$163,8)</f>
        <v>Accessories, Tie Clip, , Mens, One Size, Silver</v>
      </c>
      <c r="D135" s="4">
        <v>3</v>
      </c>
      <c r="E135" s="173">
        <f>VLOOKUP($B135,'Inventory List'!$A$9:$M$163,10)</f>
        <v>2.5</v>
      </c>
      <c r="F135" s="6">
        <f t="shared" si="1"/>
        <v>7.5</v>
      </c>
    </row>
    <row r="136" spans="1:6" x14ac:dyDescent="0.25">
      <c r="A136" s="32">
        <v>44197</v>
      </c>
      <c r="B136" s="4">
        <v>228</v>
      </c>
      <c r="C136" s="5" t="str">
        <f>VLOOKUP($B136,'Inventory List'!$A$9:$M$163,8)</f>
        <v>Accessories, Cuff Links, , Mens, One Size, Gold</v>
      </c>
      <c r="D136" s="4">
        <v>5</v>
      </c>
      <c r="E136" s="173">
        <f>VLOOKUP($B136,'Inventory List'!$A$9:$M$163,10)</f>
        <v>2.5</v>
      </c>
      <c r="F136" s="6">
        <f t="shared" si="1"/>
        <v>12.5</v>
      </c>
    </row>
    <row r="137" spans="1:6" x14ac:dyDescent="0.25">
      <c r="A137" s="32">
        <v>44197</v>
      </c>
      <c r="B137" s="4">
        <v>229</v>
      </c>
      <c r="C137" s="5" t="str">
        <f>VLOOKUP($B137,'Inventory List'!$A$9:$M$163,8)</f>
        <v>Accessories, Cuff Links, , Mens, One Size, Silver</v>
      </c>
      <c r="D137" s="4">
        <v>4</v>
      </c>
      <c r="E137" s="173">
        <f>VLOOKUP($B137,'Inventory List'!$A$9:$M$163,10)</f>
        <v>2.5</v>
      </c>
      <c r="F137" s="6">
        <f t="shared" ref="F137:F162" si="2">D137*E137</f>
        <v>10</v>
      </c>
    </row>
    <row r="138" spans="1:6" x14ac:dyDescent="0.25">
      <c r="A138" s="32">
        <v>44197</v>
      </c>
      <c r="B138" s="4">
        <v>230</v>
      </c>
      <c r="C138" s="5" t="str">
        <f>VLOOKUP($B138,'Inventory List'!$A$9:$M$163,8)</f>
        <v>Accessories, Hair Accessories, Ponytail Ties, Women, Women, Assorted Set</v>
      </c>
      <c r="D138" s="4">
        <v>3</v>
      </c>
      <c r="E138" s="173">
        <f>VLOOKUP($B138,'Inventory List'!$A$9:$M$163,10)</f>
        <v>4.5</v>
      </c>
      <c r="F138" s="6">
        <f t="shared" si="2"/>
        <v>13.5</v>
      </c>
    </row>
    <row r="139" spans="1:6" x14ac:dyDescent="0.25">
      <c r="A139" s="32">
        <v>44197</v>
      </c>
      <c r="B139" s="4">
        <v>231</v>
      </c>
      <c r="C139" s="5" t="str">
        <f>VLOOKUP($B139,'Inventory List'!$A$9:$M$163,8)</f>
        <v>Accessories, Hair Accessories, Headbands, Women, Women, Assorted Set</v>
      </c>
      <c r="D139" s="4">
        <v>6</v>
      </c>
      <c r="E139" s="173">
        <f>VLOOKUP($B139,'Inventory List'!$A$9:$M$163,10)</f>
        <v>4.5</v>
      </c>
      <c r="F139" s="6">
        <f t="shared" si="2"/>
        <v>27</v>
      </c>
    </row>
    <row r="140" spans="1:6" x14ac:dyDescent="0.25">
      <c r="A140" s="32">
        <v>44197</v>
      </c>
      <c r="B140" s="4">
        <v>232</v>
      </c>
      <c r="C140" s="5" t="str">
        <f>VLOOKUP($B140,'Inventory List'!$A$9:$M$163,8)</f>
        <v>Accessories, Hair Accessories, Ponytail Ties, Girls, Girls, Assorted Set</v>
      </c>
      <c r="D140" s="4">
        <v>7</v>
      </c>
      <c r="E140" s="173">
        <f>VLOOKUP($B140,'Inventory List'!$A$9:$M$163,10)</f>
        <v>4.5</v>
      </c>
      <c r="F140" s="6">
        <f t="shared" si="2"/>
        <v>31.5</v>
      </c>
    </row>
    <row r="141" spans="1:6" x14ac:dyDescent="0.25">
      <c r="A141" s="32">
        <v>44197</v>
      </c>
      <c r="B141" s="4">
        <v>233</v>
      </c>
      <c r="C141" s="5" t="str">
        <f>VLOOKUP($B141,'Inventory List'!$A$9:$M$163,8)</f>
        <v>Accessories, Hair Accessories, Headbands, Girls, Girls, Assorted Set</v>
      </c>
      <c r="D141" s="4">
        <v>3</v>
      </c>
      <c r="E141" s="173">
        <f>VLOOKUP($B141,'Inventory List'!$A$9:$M$163,10)</f>
        <v>4.5</v>
      </c>
      <c r="F141" s="6">
        <f t="shared" si="2"/>
        <v>13.5</v>
      </c>
    </row>
    <row r="142" spans="1:6" x14ac:dyDescent="0.25">
      <c r="A142" s="32">
        <v>44197</v>
      </c>
      <c r="B142" s="4">
        <v>234</v>
      </c>
      <c r="C142" s="5" t="str">
        <f>VLOOKUP($B142,'Inventory List'!$A$9:$M$163,8)</f>
        <v>Accessories, Jewelry, Necklace, Women, 18", Gold</v>
      </c>
      <c r="D142" s="4">
        <v>6</v>
      </c>
      <c r="E142" s="173">
        <f>VLOOKUP($B142,'Inventory List'!$A$9:$M$163,10)</f>
        <v>17.5</v>
      </c>
      <c r="F142" s="6">
        <f t="shared" si="2"/>
        <v>105</v>
      </c>
    </row>
    <row r="143" spans="1:6" x14ac:dyDescent="0.25">
      <c r="A143" s="32">
        <v>44197</v>
      </c>
      <c r="B143" s="4">
        <v>235</v>
      </c>
      <c r="C143" s="5" t="str">
        <f>VLOOKUP($B143,'Inventory List'!$A$9:$M$163,8)</f>
        <v>Accessories, Jewelry, Necklace, Women, 18", Silver</v>
      </c>
      <c r="D143" s="4">
        <v>3</v>
      </c>
      <c r="E143" s="173">
        <f>VLOOKUP($B143,'Inventory List'!$A$9:$M$163,10)</f>
        <v>17.5</v>
      </c>
      <c r="F143" s="6">
        <f t="shared" si="2"/>
        <v>52.5</v>
      </c>
    </row>
    <row r="144" spans="1:6" x14ac:dyDescent="0.25">
      <c r="A144" s="32">
        <v>44197</v>
      </c>
      <c r="B144" s="4">
        <v>236</v>
      </c>
      <c r="C144" s="5" t="str">
        <f>VLOOKUP($B144,'Inventory List'!$A$9:$M$163,8)</f>
        <v>Accessories, Jewelry, Necklace, Girls, 10", Gold</v>
      </c>
      <c r="D144" s="4">
        <v>6</v>
      </c>
      <c r="E144" s="173">
        <f>VLOOKUP($B144,'Inventory List'!$A$9:$M$163,10)</f>
        <v>14.5</v>
      </c>
      <c r="F144" s="6">
        <f t="shared" si="2"/>
        <v>87</v>
      </c>
    </row>
    <row r="145" spans="1:6" x14ac:dyDescent="0.25">
      <c r="A145" s="32">
        <v>44197</v>
      </c>
      <c r="B145" s="4">
        <v>237</v>
      </c>
      <c r="C145" s="5" t="str">
        <f>VLOOKUP($B145,'Inventory List'!$A$9:$M$163,8)</f>
        <v>Accessories, Jewelry, Necklace, Girls, 10", Silver</v>
      </c>
      <c r="D145" s="4">
        <v>4</v>
      </c>
      <c r="E145" s="173">
        <f>VLOOKUP($B145,'Inventory List'!$A$9:$M$163,10)</f>
        <v>14.5</v>
      </c>
      <c r="F145" s="6">
        <f t="shared" si="2"/>
        <v>58</v>
      </c>
    </row>
    <row r="146" spans="1:6" x14ac:dyDescent="0.25">
      <c r="A146" s="32">
        <v>44197</v>
      </c>
      <c r="B146" s="4">
        <v>238</v>
      </c>
      <c r="C146" s="5" t="str">
        <f>VLOOKUP($B146,'Inventory List'!$A$9:$M$163,8)</f>
        <v>Accessories, Jewelry, Bracelet, Women, 8", Gold</v>
      </c>
      <c r="D146" s="4">
        <v>4</v>
      </c>
      <c r="E146" s="173">
        <f>VLOOKUP($B146,'Inventory List'!$A$9:$M$163,10)</f>
        <v>4</v>
      </c>
      <c r="F146" s="6">
        <f t="shared" si="2"/>
        <v>16</v>
      </c>
    </row>
    <row r="147" spans="1:6" x14ac:dyDescent="0.25">
      <c r="A147" s="32">
        <v>44197</v>
      </c>
      <c r="B147" s="4">
        <v>239</v>
      </c>
      <c r="C147" s="5" t="str">
        <f>VLOOKUP($B147,'Inventory List'!$A$9:$M$163,8)</f>
        <v>Accessories, Jewelry, Bracelet, Women, 8", Silver</v>
      </c>
      <c r="D147" s="4">
        <v>4</v>
      </c>
      <c r="E147" s="173">
        <f>VLOOKUP($B147,'Inventory List'!$A$9:$M$163,10)</f>
        <v>4</v>
      </c>
      <c r="F147" s="6">
        <f t="shared" si="2"/>
        <v>16</v>
      </c>
    </row>
    <row r="148" spans="1:6" x14ac:dyDescent="0.25">
      <c r="A148" s="32">
        <v>44197</v>
      </c>
      <c r="B148" s="4">
        <v>240</v>
      </c>
      <c r="C148" s="5" t="str">
        <f>VLOOKUP($B148,'Inventory List'!$A$9:$M$163,8)</f>
        <v>Accessories, Jewelry, Bracelet, Girls, 5", Gold</v>
      </c>
      <c r="D148" s="4">
        <v>3</v>
      </c>
      <c r="E148" s="173">
        <f>VLOOKUP($B148,'Inventory List'!$A$9:$M$163,10)</f>
        <v>4.5</v>
      </c>
      <c r="F148" s="6">
        <f t="shared" si="2"/>
        <v>13.5</v>
      </c>
    </row>
    <row r="149" spans="1:6" x14ac:dyDescent="0.25">
      <c r="A149" s="32">
        <v>44197</v>
      </c>
      <c r="B149" s="4">
        <v>241</v>
      </c>
      <c r="C149" s="5" t="str">
        <f>VLOOKUP($B149,'Inventory List'!$A$9:$M$163,8)</f>
        <v>Accessories, Jewelry, Bracelet, Girls, 5", Silver</v>
      </c>
      <c r="D149" s="4">
        <v>4</v>
      </c>
      <c r="E149" s="173">
        <f>VLOOKUP($B149,'Inventory List'!$A$9:$M$163,10)</f>
        <v>4.5</v>
      </c>
      <c r="F149" s="6">
        <f t="shared" si="2"/>
        <v>18</v>
      </c>
    </row>
    <row r="150" spans="1:6" x14ac:dyDescent="0.25">
      <c r="A150" s="32">
        <v>44197</v>
      </c>
      <c r="B150" s="4">
        <v>242</v>
      </c>
      <c r="C150" s="5" t="str">
        <f>VLOOKUP($B150,'Inventory List'!$A$9:$M$163,8)</f>
        <v>Hats, Sun hat, Eyelet, Women, Women, White</v>
      </c>
      <c r="D150" s="4">
        <v>4</v>
      </c>
      <c r="E150" s="173">
        <f>VLOOKUP($B150,'Inventory List'!$A$9:$M$163,10)</f>
        <v>5.5</v>
      </c>
      <c r="F150" s="6">
        <f t="shared" si="2"/>
        <v>22</v>
      </c>
    </row>
    <row r="151" spans="1:6" x14ac:dyDescent="0.25">
      <c r="A151" s="32">
        <v>44197</v>
      </c>
      <c r="B151" s="4">
        <v>243</v>
      </c>
      <c r="C151" s="5" t="str">
        <f>VLOOKUP($B151,'Inventory List'!$A$9:$M$163,8)</f>
        <v>Hats, Sun hat, Eyelet, Women, Women, Blue</v>
      </c>
      <c r="D151" s="4">
        <v>4</v>
      </c>
      <c r="E151" s="173">
        <f>VLOOKUP($B151,'Inventory List'!$A$9:$M$163,10)</f>
        <v>5.5</v>
      </c>
      <c r="F151" s="6">
        <f t="shared" si="2"/>
        <v>22</v>
      </c>
    </row>
    <row r="152" spans="1:6" x14ac:dyDescent="0.25">
      <c r="A152" s="32">
        <v>44197</v>
      </c>
      <c r="B152" s="4">
        <v>244</v>
      </c>
      <c r="C152" s="5" t="str">
        <f>VLOOKUP($B152,'Inventory List'!$A$9:$M$163,8)</f>
        <v>Hats, Sun hat, Eyelet, Girls, Girls, White</v>
      </c>
      <c r="D152" s="4">
        <v>3</v>
      </c>
      <c r="E152" s="173">
        <f>VLOOKUP($B152,'Inventory List'!$A$9:$M$163,10)</f>
        <v>4</v>
      </c>
      <c r="F152" s="6">
        <f t="shared" si="2"/>
        <v>12</v>
      </c>
    </row>
    <row r="153" spans="1:6" x14ac:dyDescent="0.25">
      <c r="A153" s="32">
        <v>44197</v>
      </c>
      <c r="B153" s="4">
        <v>245</v>
      </c>
      <c r="C153" s="5" t="str">
        <f>VLOOKUP($B153,'Inventory List'!$A$9:$M$163,8)</f>
        <v>Hats, Sun hat, Eyelet, Girls, Girls, Blue</v>
      </c>
      <c r="D153" s="4">
        <v>6</v>
      </c>
      <c r="E153" s="173">
        <f>VLOOKUP($B153,'Inventory List'!$A$9:$M$163,10)</f>
        <v>4</v>
      </c>
      <c r="F153" s="6">
        <f t="shared" si="2"/>
        <v>24</v>
      </c>
    </row>
    <row r="154" spans="1:6" x14ac:dyDescent="0.25">
      <c r="A154" s="32">
        <v>44197</v>
      </c>
      <c r="B154" s="4">
        <v>246</v>
      </c>
      <c r="C154" s="5" t="str">
        <f>VLOOKUP($B154,'Inventory List'!$A$9:$M$163,8)</f>
        <v>Hats, Ball cap, Cotton, Mens, Mens, Blue</v>
      </c>
      <c r="D154" s="4">
        <v>3</v>
      </c>
      <c r="E154" s="173">
        <f>VLOOKUP($B154,'Inventory List'!$A$9:$M$163,10)</f>
        <v>2.5</v>
      </c>
      <c r="F154" s="6">
        <f t="shared" si="2"/>
        <v>7.5</v>
      </c>
    </row>
    <row r="155" spans="1:6" x14ac:dyDescent="0.25">
      <c r="A155" s="32">
        <v>44197</v>
      </c>
      <c r="B155" s="4">
        <v>247</v>
      </c>
      <c r="C155" s="5" t="str">
        <f>VLOOKUP($B155,'Inventory List'!$A$9:$M$163,8)</f>
        <v>Hats, Ball cap, Cotton, Mens, Mens, Green</v>
      </c>
      <c r="D155" s="4">
        <v>4</v>
      </c>
      <c r="E155" s="173">
        <f>VLOOKUP($B155,'Inventory List'!$A$9:$M$163,10)</f>
        <v>2.5</v>
      </c>
      <c r="F155" s="6">
        <f t="shared" si="2"/>
        <v>10</v>
      </c>
    </row>
    <row r="156" spans="1:6" x14ac:dyDescent="0.25">
      <c r="A156" s="32">
        <v>44197</v>
      </c>
      <c r="B156" s="4">
        <v>248</v>
      </c>
      <c r="C156" s="5" t="str">
        <f>VLOOKUP($B156,'Inventory List'!$A$9:$M$163,8)</f>
        <v>Hats, Ball cap, Cotton, Mens, Mens, Red</v>
      </c>
      <c r="D156" s="4">
        <v>3</v>
      </c>
      <c r="E156" s="173">
        <f>VLOOKUP($B156,'Inventory List'!$A$9:$M$163,10)</f>
        <v>2.5</v>
      </c>
      <c r="F156" s="6">
        <f t="shared" si="2"/>
        <v>7.5</v>
      </c>
    </row>
    <row r="157" spans="1:6" x14ac:dyDescent="0.25">
      <c r="A157" s="32">
        <v>44197</v>
      </c>
      <c r="B157" s="4">
        <v>249</v>
      </c>
      <c r="C157" s="5" t="str">
        <f>VLOOKUP($B157,'Inventory List'!$A$9:$M$163,8)</f>
        <v>Hats, Ball cap, Cotton, Womens, Womens, Blue</v>
      </c>
      <c r="D157" s="4">
        <v>3</v>
      </c>
      <c r="E157" s="173">
        <f>VLOOKUP($B157,'Inventory List'!$A$9:$M$163,10)</f>
        <v>2.5</v>
      </c>
      <c r="F157" s="6">
        <f t="shared" si="2"/>
        <v>7.5</v>
      </c>
    </row>
    <row r="158" spans="1:6" x14ac:dyDescent="0.25">
      <c r="A158" s="32">
        <v>44197</v>
      </c>
      <c r="B158" s="4">
        <v>250</v>
      </c>
      <c r="C158" s="5" t="str">
        <f>VLOOKUP($B158,'Inventory List'!$A$9:$M$163,8)</f>
        <v>Hats, Ball cap, Cotton, Womens, Womens, Green</v>
      </c>
      <c r="D158" s="4">
        <v>4</v>
      </c>
      <c r="E158" s="173">
        <f>VLOOKUP($B158,'Inventory List'!$A$9:$M$163,10)</f>
        <v>2.5</v>
      </c>
      <c r="F158" s="6">
        <f t="shared" si="2"/>
        <v>10</v>
      </c>
    </row>
    <row r="159" spans="1:6" x14ac:dyDescent="0.25">
      <c r="A159" s="32">
        <v>44197</v>
      </c>
      <c r="B159" s="4">
        <v>251</v>
      </c>
      <c r="C159" s="5" t="str">
        <f>VLOOKUP($B159,'Inventory List'!$A$9:$M$163,8)</f>
        <v>Hats, Ball cap, Cotton, Womens, Womens, Red</v>
      </c>
      <c r="D159" s="4">
        <v>3</v>
      </c>
      <c r="E159" s="173">
        <f>VLOOKUP($B159,'Inventory List'!$A$9:$M$163,10)</f>
        <v>2.5</v>
      </c>
      <c r="F159" s="6">
        <f t="shared" si="2"/>
        <v>7.5</v>
      </c>
    </row>
    <row r="160" spans="1:6" x14ac:dyDescent="0.25">
      <c r="A160" s="32">
        <v>44197</v>
      </c>
      <c r="B160" s="4">
        <v>252</v>
      </c>
      <c r="C160" s="5" t="str">
        <f>VLOOKUP($B160,'Inventory List'!$A$9:$M$163,8)</f>
        <v>Hats, Ball cap, Cotton, Kids, Kids, Blue</v>
      </c>
      <c r="D160" s="4">
        <v>5</v>
      </c>
      <c r="E160" s="173">
        <f>VLOOKUP($B160,'Inventory List'!$A$9:$M$163,10)</f>
        <v>2.5</v>
      </c>
      <c r="F160" s="6">
        <f t="shared" si="2"/>
        <v>12.5</v>
      </c>
    </row>
    <row r="161" spans="1:6" x14ac:dyDescent="0.25">
      <c r="A161" s="32">
        <v>44197</v>
      </c>
      <c r="B161" s="4">
        <v>253</v>
      </c>
      <c r="C161" s="5" t="str">
        <f>VLOOKUP($B161,'Inventory List'!$A$9:$M$163,8)</f>
        <v>Hats, Ball cap, Cotton, Kids, Kids, Green</v>
      </c>
      <c r="D161" s="4">
        <v>4</v>
      </c>
      <c r="E161" s="173">
        <f>VLOOKUP($B161,'Inventory List'!$A$9:$M$163,10)</f>
        <v>2.5</v>
      </c>
      <c r="F161" s="6">
        <f t="shared" si="2"/>
        <v>10</v>
      </c>
    </row>
    <row r="162" spans="1:6" x14ac:dyDescent="0.25">
      <c r="A162" s="32">
        <v>44197</v>
      </c>
      <c r="B162" s="4">
        <v>254</v>
      </c>
      <c r="C162" s="5" t="str">
        <f>VLOOKUP($B162,'Inventory List'!$A$9:$M$163,8)</f>
        <v>Hats, Ball cap, Cotton, Kids, Kids, Red</v>
      </c>
      <c r="D162" s="4">
        <v>3</v>
      </c>
      <c r="E162" s="173">
        <f>VLOOKUP($B162,'Inventory List'!$A$9:$M$163,10)</f>
        <v>2.5</v>
      </c>
      <c r="F162" s="6">
        <f t="shared" si="2"/>
        <v>7.5</v>
      </c>
    </row>
    <row r="163" spans="1:6" x14ac:dyDescent="0.25">
      <c r="A163" s="32">
        <v>44199</v>
      </c>
      <c r="B163" s="4">
        <v>100</v>
      </c>
      <c r="C163" s="5" t="str">
        <f>VLOOKUP($B163,'Inventory List'!$A$9:$M$163,8)</f>
        <v>Clothing, Pant, Dress, Mens, S, Black</v>
      </c>
      <c r="D163" s="4">
        <v>1</v>
      </c>
      <c r="E163" s="173">
        <f>VLOOKUP($B163,'Inventory List'!$A$9:$M$163,10)</f>
        <v>10</v>
      </c>
      <c r="F163" s="6">
        <f>D163*E163</f>
        <v>10</v>
      </c>
    </row>
    <row r="164" spans="1:6" x14ac:dyDescent="0.25">
      <c r="A164" s="32">
        <v>44199</v>
      </c>
      <c r="B164" s="4">
        <v>101</v>
      </c>
      <c r="C164" s="5" t="str">
        <f>VLOOKUP($B164,'Inventory List'!$A$9:$M$163,8)</f>
        <v>Clothing, Pant, Dress, Mens, S, Brown</v>
      </c>
      <c r="D164" s="4">
        <v>4</v>
      </c>
      <c r="E164" s="173">
        <f>VLOOKUP($B164,'Inventory List'!$A$9:$M$163,10)</f>
        <v>10</v>
      </c>
      <c r="F164" s="6">
        <f t="shared" ref="F164:F227" si="3">D164*E164</f>
        <v>40</v>
      </c>
    </row>
    <row r="165" spans="1:6" x14ac:dyDescent="0.25">
      <c r="A165" s="32">
        <v>44199</v>
      </c>
      <c r="B165" s="4">
        <v>102</v>
      </c>
      <c r="C165" s="5" t="str">
        <f>VLOOKUP($B165,'Inventory List'!$A$9:$M$163,8)</f>
        <v>Clothing, Pant, Dress, Mens, S, Tan</v>
      </c>
      <c r="D165" s="4">
        <v>2</v>
      </c>
      <c r="E165" s="173">
        <f>VLOOKUP($B165,'Inventory List'!$A$9:$M$163,10)</f>
        <v>10</v>
      </c>
      <c r="F165" s="6">
        <f t="shared" si="3"/>
        <v>20</v>
      </c>
    </row>
    <row r="166" spans="1:6" x14ac:dyDescent="0.25">
      <c r="A166" s="32">
        <v>44199</v>
      </c>
      <c r="B166" s="4">
        <v>103</v>
      </c>
      <c r="C166" s="5" t="str">
        <f>VLOOKUP($B166,'Inventory List'!$A$9:$M$163,8)</f>
        <v>Clothing, Pant, Dress, Mens, M, Black</v>
      </c>
      <c r="D166" s="4">
        <v>5</v>
      </c>
      <c r="E166" s="173">
        <f>VLOOKUP($B166,'Inventory List'!$A$9:$M$163,10)</f>
        <v>13</v>
      </c>
      <c r="F166" s="6">
        <f t="shared" si="3"/>
        <v>65</v>
      </c>
    </row>
    <row r="167" spans="1:6" x14ac:dyDescent="0.25">
      <c r="A167" s="32">
        <v>44199</v>
      </c>
      <c r="B167" s="4">
        <v>104</v>
      </c>
      <c r="C167" s="5" t="str">
        <f>VLOOKUP($B167,'Inventory List'!$A$9:$M$163,8)</f>
        <v>Clothing, Pant, Dress, Mens, M, Brown</v>
      </c>
      <c r="D167" s="4">
        <v>4</v>
      </c>
      <c r="E167" s="173">
        <f>VLOOKUP($B167,'Inventory List'!$A$9:$M$163,10)</f>
        <v>13</v>
      </c>
      <c r="F167" s="6">
        <f t="shared" si="3"/>
        <v>52</v>
      </c>
    </row>
    <row r="168" spans="1:6" x14ac:dyDescent="0.25">
      <c r="A168" s="32">
        <v>44199</v>
      </c>
      <c r="B168" s="4">
        <v>105</v>
      </c>
      <c r="C168" s="5" t="str">
        <f>VLOOKUP($B168,'Inventory List'!$A$9:$M$163,8)</f>
        <v>Clothing, Pant, Dress, Mens, M, Tan</v>
      </c>
      <c r="D168" s="4">
        <v>3</v>
      </c>
      <c r="E168" s="173">
        <f>VLOOKUP($B168,'Inventory List'!$A$9:$M$163,10)</f>
        <v>13</v>
      </c>
      <c r="F168" s="6">
        <f t="shared" si="3"/>
        <v>39</v>
      </c>
    </row>
    <row r="169" spans="1:6" x14ac:dyDescent="0.25">
      <c r="A169" s="32">
        <v>44199</v>
      </c>
      <c r="B169" s="4">
        <v>106</v>
      </c>
      <c r="C169" s="5" t="str">
        <f>VLOOKUP($B169,'Inventory List'!$A$9:$M$163,8)</f>
        <v>Clothing, Pant, Dress, Mens, L, Black</v>
      </c>
      <c r="D169" s="4">
        <v>2</v>
      </c>
      <c r="E169" s="173">
        <f>VLOOKUP($B169,'Inventory List'!$A$9:$M$163,10)</f>
        <v>16</v>
      </c>
      <c r="F169" s="6">
        <f t="shared" si="3"/>
        <v>32</v>
      </c>
    </row>
    <row r="170" spans="1:6" x14ac:dyDescent="0.25">
      <c r="A170" s="32">
        <v>44199</v>
      </c>
      <c r="B170" s="4">
        <v>107</v>
      </c>
      <c r="C170" s="5" t="str">
        <f>VLOOKUP($B170,'Inventory List'!$A$9:$M$163,8)</f>
        <v>Clothing, Pant, Dress, Mens, L, Brown</v>
      </c>
      <c r="D170" s="4">
        <v>3</v>
      </c>
      <c r="E170" s="173">
        <f>VLOOKUP($B170,'Inventory List'!$A$9:$M$163,10)</f>
        <v>16</v>
      </c>
      <c r="F170" s="6">
        <f t="shared" si="3"/>
        <v>48</v>
      </c>
    </row>
    <row r="171" spans="1:6" x14ac:dyDescent="0.25">
      <c r="A171" s="32">
        <v>44199</v>
      </c>
      <c r="B171" s="4">
        <v>108</v>
      </c>
      <c r="C171" s="5" t="str">
        <f>VLOOKUP($B171,'Inventory List'!$A$9:$M$163,8)</f>
        <v>Clothing, Pant, Dress, Mens, L, Tan</v>
      </c>
      <c r="D171" s="4">
        <v>2</v>
      </c>
      <c r="E171" s="173">
        <f>VLOOKUP($B171,'Inventory List'!$A$9:$M$163,10)</f>
        <v>16</v>
      </c>
      <c r="F171" s="6">
        <f t="shared" si="3"/>
        <v>32</v>
      </c>
    </row>
    <row r="172" spans="1:6" x14ac:dyDescent="0.25">
      <c r="A172" s="32">
        <v>44199</v>
      </c>
      <c r="B172" s="4">
        <v>109</v>
      </c>
      <c r="C172" s="5" t="str">
        <f>VLOOKUP($B172,'Inventory List'!$A$9:$M$163,8)</f>
        <v>Clothing, Pant, Dress, Womens, S, Black</v>
      </c>
      <c r="D172" s="4">
        <v>1</v>
      </c>
      <c r="E172" s="173">
        <f>VLOOKUP($B172,'Inventory List'!$A$9:$M$163,10)</f>
        <v>10</v>
      </c>
      <c r="F172" s="6">
        <f t="shared" si="3"/>
        <v>10</v>
      </c>
    </row>
    <row r="173" spans="1:6" x14ac:dyDescent="0.25">
      <c r="A173" s="32">
        <v>44199</v>
      </c>
      <c r="B173" s="4">
        <v>110</v>
      </c>
      <c r="C173" s="5" t="str">
        <f>VLOOKUP($B173,'Inventory List'!$A$9:$M$163,8)</f>
        <v>Clothing, Pant, Dress, Womens, S, Brown</v>
      </c>
      <c r="D173" s="4">
        <v>5</v>
      </c>
      <c r="E173" s="173">
        <f>VLOOKUP($B173,'Inventory List'!$A$9:$M$163,10)</f>
        <v>10</v>
      </c>
      <c r="F173" s="6">
        <f t="shared" si="3"/>
        <v>50</v>
      </c>
    </row>
    <row r="174" spans="1:6" x14ac:dyDescent="0.25">
      <c r="A174" s="32">
        <v>44199</v>
      </c>
      <c r="B174" s="4">
        <v>111</v>
      </c>
      <c r="C174" s="5" t="str">
        <f>VLOOKUP($B174,'Inventory List'!$A$9:$M$163,8)</f>
        <v>Clothing, Pant, Dress, Womens, S, Tan</v>
      </c>
      <c r="D174" s="4">
        <v>5</v>
      </c>
      <c r="E174" s="173">
        <f>VLOOKUP($B174,'Inventory List'!$A$9:$M$163,10)</f>
        <v>10</v>
      </c>
      <c r="F174" s="6">
        <f t="shared" si="3"/>
        <v>50</v>
      </c>
    </row>
    <row r="175" spans="1:6" x14ac:dyDescent="0.25">
      <c r="A175" s="32">
        <v>44199</v>
      </c>
      <c r="B175" s="4">
        <v>112</v>
      </c>
      <c r="C175" s="5" t="str">
        <f>VLOOKUP($B175,'Inventory List'!$A$9:$M$163,8)</f>
        <v>Clothing, Pant, Dress, Womens, M, Black</v>
      </c>
      <c r="D175" s="4">
        <v>3</v>
      </c>
      <c r="E175" s="173">
        <f>VLOOKUP($B175,'Inventory List'!$A$9:$M$163,10)</f>
        <v>13</v>
      </c>
      <c r="F175" s="6">
        <f t="shared" si="3"/>
        <v>39</v>
      </c>
    </row>
    <row r="176" spans="1:6" x14ac:dyDescent="0.25">
      <c r="A176" s="32">
        <v>44199</v>
      </c>
      <c r="B176" s="4">
        <v>113</v>
      </c>
      <c r="C176" s="5" t="str">
        <f>VLOOKUP($B176,'Inventory List'!$A$9:$M$163,8)</f>
        <v>Clothing, Pant, Dress, Womens, M, Brown</v>
      </c>
      <c r="D176" s="4">
        <v>3</v>
      </c>
      <c r="E176" s="173">
        <f>VLOOKUP($B176,'Inventory List'!$A$9:$M$163,10)</f>
        <v>13</v>
      </c>
      <c r="F176" s="6">
        <f t="shared" si="3"/>
        <v>39</v>
      </c>
    </row>
    <row r="177" spans="1:6" x14ac:dyDescent="0.25">
      <c r="A177" s="32">
        <v>44199</v>
      </c>
      <c r="B177" s="4">
        <v>114</v>
      </c>
      <c r="C177" s="5" t="str">
        <f>VLOOKUP($B177,'Inventory List'!$A$9:$M$163,8)</f>
        <v>Clothing, Pant, Dress, Womens, M, Tan</v>
      </c>
      <c r="D177" s="4">
        <v>2</v>
      </c>
      <c r="E177" s="173">
        <f>VLOOKUP($B177,'Inventory List'!$A$9:$M$163,10)</f>
        <v>13</v>
      </c>
      <c r="F177" s="6">
        <f t="shared" si="3"/>
        <v>26</v>
      </c>
    </row>
    <row r="178" spans="1:6" x14ac:dyDescent="0.25">
      <c r="A178" s="32">
        <v>44199</v>
      </c>
      <c r="B178" s="4">
        <v>115</v>
      </c>
      <c r="C178" s="5" t="str">
        <f>VLOOKUP($B178,'Inventory List'!$A$9:$M$163,8)</f>
        <v>Clothing, Pant, Dress, Womens, L, Black</v>
      </c>
      <c r="D178" s="4">
        <v>5</v>
      </c>
      <c r="E178" s="173">
        <f>VLOOKUP($B178,'Inventory List'!$A$9:$M$163,10)</f>
        <v>16</v>
      </c>
      <c r="F178" s="6">
        <f t="shared" si="3"/>
        <v>80</v>
      </c>
    </row>
    <row r="179" spans="1:6" x14ac:dyDescent="0.25">
      <c r="A179" s="32">
        <v>44199</v>
      </c>
      <c r="B179" s="4">
        <v>116</v>
      </c>
      <c r="C179" s="5" t="str">
        <f>VLOOKUP($B179,'Inventory List'!$A$9:$M$163,8)</f>
        <v>Clothing, Pant, Dress, Womens, L, Brown</v>
      </c>
      <c r="D179" s="4">
        <v>2</v>
      </c>
      <c r="E179" s="173">
        <f>VLOOKUP($B179,'Inventory List'!$A$9:$M$163,10)</f>
        <v>16</v>
      </c>
      <c r="F179" s="6">
        <f t="shared" si="3"/>
        <v>32</v>
      </c>
    </row>
    <row r="180" spans="1:6" x14ac:dyDescent="0.25">
      <c r="A180" s="32">
        <v>44199</v>
      </c>
      <c r="B180" s="4">
        <v>117</v>
      </c>
      <c r="C180" s="5" t="str">
        <f>VLOOKUP($B180,'Inventory List'!$A$9:$M$163,8)</f>
        <v>Clothing, Pant, Dress, Womens, L, Tan</v>
      </c>
      <c r="D180" s="4">
        <v>1</v>
      </c>
      <c r="E180" s="173">
        <f>VLOOKUP($B180,'Inventory List'!$A$9:$M$163,10)</f>
        <v>16</v>
      </c>
      <c r="F180" s="6">
        <f t="shared" si="3"/>
        <v>16</v>
      </c>
    </row>
    <row r="181" spans="1:6" x14ac:dyDescent="0.25">
      <c r="A181" s="32">
        <v>44199</v>
      </c>
      <c r="B181" s="4">
        <v>118</v>
      </c>
      <c r="C181" s="5" t="str">
        <f>VLOOKUP($B181,'Inventory List'!$A$9:$M$163,8)</f>
        <v>Clothing, Pant, Dress, Boys, S, Black</v>
      </c>
      <c r="D181" s="4">
        <v>4</v>
      </c>
      <c r="E181" s="173">
        <f>VLOOKUP($B181,'Inventory List'!$A$9:$M$163,10)</f>
        <v>7</v>
      </c>
      <c r="F181" s="6">
        <f t="shared" si="3"/>
        <v>28</v>
      </c>
    </row>
    <row r="182" spans="1:6" x14ac:dyDescent="0.25">
      <c r="A182" s="32">
        <v>44199</v>
      </c>
      <c r="B182" s="4">
        <v>119</v>
      </c>
      <c r="C182" s="5" t="str">
        <f>VLOOKUP($B182,'Inventory List'!$A$9:$M$163,8)</f>
        <v>Clothing, Pant, Dress, Boys, S, Brown</v>
      </c>
      <c r="D182" s="4">
        <v>4</v>
      </c>
      <c r="E182" s="173">
        <f>VLOOKUP($B182,'Inventory List'!$A$9:$M$163,10)</f>
        <v>7</v>
      </c>
      <c r="F182" s="6">
        <f t="shared" si="3"/>
        <v>28</v>
      </c>
    </row>
    <row r="183" spans="1:6" x14ac:dyDescent="0.25">
      <c r="A183" s="32">
        <v>44199</v>
      </c>
      <c r="B183" s="4">
        <v>120</v>
      </c>
      <c r="C183" s="5" t="str">
        <f>VLOOKUP($B183,'Inventory List'!$A$9:$M$163,8)</f>
        <v>Clothing, Pant, Dress, Boys, S, Tan</v>
      </c>
      <c r="D183" s="4">
        <v>2</v>
      </c>
      <c r="E183" s="173">
        <f>VLOOKUP($B183,'Inventory List'!$A$9:$M$163,10)</f>
        <v>7</v>
      </c>
      <c r="F183" s="6">
        <f t="shared" si="3"/>
        <v>14</v>
      </c>
    </row>
    <row r="184" spans="1:6" x14ac:dyDescent="0.25">
      <c r="A184" s="32">
        <v>44199</v>
      </c>
      <c r="B184" s="4">
        <v>121</v>
      </c>
      <c r="C184" s="5" t="str">
        <f>VLOOKUP($B184,'Inventory List'!$A$9:$M$163,8)</f>
        <v>Clothing, Pant, Dress, Boys, M, Black</v>
      </c>
      <c r="D184" s="4">
        <v>5</v>
      </c>
      <c r="E184" s="173">
        <f>VLOOKUP($B184,'Inventory List'!$A$9:$M$163,10)</f>
        <v>8.5</v>
      </c>
      <c r="F184" s="6">
        <f t="shared" si="3"/>
        <v>42.5</v>
      </c>
    </row>
    <row r="185" spans="1:6" x14ac:dyDescent="0.25">
      <c r="A185" s="32">
        <v>44199</v>
      </c>
      <c r="B185" s="4">
        <v>122</v>
      </c>
      <c r="C185" s="5" t="str">
        <f>VLOOKUP($B185,'Inventory List'!$A$9:$M$163,8)</f>
        <v>Clothing, Pant, Dress, Boys, M, Brown</v>
      </c>
      <c r="D185" s="4">
        <v>2</v>
      </c>
      <c r="E185" s="173">
        <f>VLOOKUP($B185,'Inventory List'!$A$9:$M$163,10)</f>
        <v>8.5</v>
      </c>
      <c r="F185" s="6">
        <f t="shared" si="3"/>
        <v>17</v>
      </c>
    </row>
    <row r="186" spans="1:6" x14ac:dyDescent="0.25">
      <c r="A186" s="32">
        <v>44199</v>
      </c>
      <c r="B186" s="4">
        <v>123</v>
      </c>
      <c r="C186" s="5" t="str">
        <f>VLOOKUP($B186,'Inventory List'!$A$9:$M$163,8)</f>
        <v>Clothing, Pant, Dress, Boys, M, Tan</v>
      </c>
      <c r="D186" s="4">
        <v>1</v>
      </c>
      <c r="E186" s="173">
        <f>VLOOKUP($B186,'Inventory List'!$A$9:$M$163,10)</f>
        <v>8.5</v>
      </c>
      <c r="F186" s="6">
        <f t="shared" si="3"/>
        <v>8.5</v>
      </c>
    </row>
    <row r="187" spans="1:6" x14ac:dyDescent="0.25">
      <c r="A187" s="32">
        <v>44199</v>
      </c>
      <c r="B187" s="4">
        <v>124</v>
      </c>
      <c r="C187" s="5" t="str">
        <f>VLOOKUP($B187,'Inventory List'!$A$9:$M$163,8)</f>
        <v>Clothing, Pant, Dress, Boys, L, Black</v>
      </c>
      <c r="D187" s="4">
        <v>5</v>
      </c>
      <c r="E187" s="173">
        <f>VLOOKUP($B187,'Inventory List'!$A$9:$M$163,10)</f>
        <v>10</v>
      </c>
      <c r="F187" s="6">
        <f t="shared" si="3"/>
        <v>50</v>
      </c>
    </row>
    <row r="188" spans="1:6" x14ac:dyDescent="0.25">
      <c r="A188" s="32">
        <v>44199</v>
      </c>
      <c r="B188" s="4">
        <v>125</v>
      </c>
      <c r="C188" s="5" t="str">
        <f>VLOOKUP($B188,'Inventory List'!$A$9:$M$163,8)</f>
        <v>Clothing, Pant, Dress, Boys, L, Brown</v>
      </c>
      <c r="D188" s="4">
        <v>5</v>
      </c>
      <c r="E188" s="173">
        <f>VLOOKUP($B188,'Inventory List'!$A$9:$M$163,10)</f>
        <v>10</v>
      </c>
      <c r="F188" s="6">
        <f t="shared" si="3"/>
        <v>50</v>
      </c>
    </row>
    <row r="189" spans="1:6" x14ac:dyDescent="0.25">
      <c r="A189" s="32">
        <v>44199</v>
      </c>
      <c r="B189" s="4">
        <v>126</v>
      </c>
      <c r="C189" s="5" t="str">
        <f>VLOOKUP($B189,'Inventory List'!$A$9:$M$163,8)</f>
        <v>Clothing, Pant, Dress, Boys, L, Tan</v>
      </c>
      <c r="D189" s="4">
        <v>4</v>
      </c>
      <c r="E189" s="173">
        <f>VLOOKUP($B189,'Inventory List'!$A$9:$M$163,10)</f>
        <v>10</v>
      </c>
      <c r="F189" s="6">
        <f t="shared" si="3"/>
        <v>40</v>
      </c>
    </row>
    <row r="190" spans="1:6" x14ac:dyDescent="0.25">
      <c r="A190" s="32">
        <v>44199</v>
      </c>
      <c r="B190" s="4">
        <v>127</v>
      </c>
      <c r="C190" s="5" t="str">
        <f>VLOOKUP($B190,'Inventory List'!$A$9:$M$163,8)</f>
        <v>Clothing, Pant, Dress, Girls, S, Black</v>
      </c>
      <c r="D190" s="4">
        <v>3</v>
      </c>
      <c r="E190" s="173">
        <f>VLOOKUP($B190,'Inventory List'!$A$9:$M$163,10)</f>
        <v>7</v>
      </c>
      <c r="F190" s="6">
        <f t="shared" si="3"/>
        <v>21</v>
      </c>
    </row>
    <row r="191" spans="1:6" x14ac:dyDescent="0.25">
      <c r="A191" s="32">
        <v>44199</v>
      </c>
      <c r="B191" s="4">
        <v>128</v>
      </c>
      <c r="C191" s="5" t="str">
        <f>VLOOKUP($B191,'Inventory List'!$A$9:$M$163,8)</f>
        <v>Clothing, Pant, Dress, Girls, S, Brown</v>
      </c>
      <c r="D191" s="4">
        <v>4</v>
      </c>
      <c r="E191" s="173">
        <f>VLOOKUP($B191,'Inventory List'!$A$9:$M$163,10)</f>
        <v>7</v>
      </c>
      <c r="F191" s="6">
        <f t="shared" si="3"/>
        <v>28</v>
      </c>
    </row>
    <row r="192" spans="1:6" x14ac:dyDescent="0.25">
      <c r="A192" s="32">
        <v>44199</v>
      </c>
      <c r="B192" s="4">
        <v>129</v>
      </c>
      <c r="C192" s="5" t="str">
        <f>VLOOKUP($B192,'Inventory List'!$A$9:$M$163,8)</f>
        <v>Clothing, Pant, Dress, Girls, S, Tan</v>
      </c>
      <c r="D192" s="4">
        <v>5</v>
      </c>
      <c r="E192" s="173">
        <f>VLOOKUP($B192,'Inventory List'!$A$9:$M$163,10)</f>
        <v>7</v>
      </c>
      <c r="F192" s="6">
        <f t="shared" si="3"/>
        <v>35</v>
      </c>
    </row>
    <row r="193" spans="1:6" x14ac:dyDescent="0.25">
      <c r="A193" s="32">
        <v>44199</v>
      </c>
      <c r="B193" s="4">
        <v>130</v>
      </c>
      <c r="C193" s="5" t="str">
        <f>VLOOKUP($B193,'Inventory List'!$A$9:$M$163,8)</f>
        <v>Clothing, Pant, Dress, Girls, M, Black</v>
      </c>
      <c r="D193" s="4">
        <v>3</v>
      </c>
      <c r="E193" s="173">
        <f>VLOOKUP($B193,'Inventory List'!$A$9:$M$163,10)</f>
        <v>8.5</v>
      </c>
      <c r="F193" s="6">
        <f t="shared" si="3"/>
        <v>25.5</v>
      </c>
    </row>
    <row r="194" spans="1:6" x14ac:dyDescent="0.25">
      <c r="A194" s="32">
        <v>44199</v>
      </c>
      <c r="B194" s="4">
        <v>131</v>
      </c>
      <c r="C194" s="5" t="str">
        <f>VLOOKUP($B194,'Inventory List'!$A$9:$M$163,8)</f>
        <v>Clothing, Pant, Dress, Girls, M, Brown</v>
      </c>
      <c r="D194" s="4">
        <v>4</v>
      </c>
      <c r="E194" s="173">
        <f>VLOOKUP($B194,'Inventory List'!$A$9:$M$163,10)</f>
        <v>8.5</v>
      </c>
      <c r="F194" s="6">
        <f t="shared" si="3"/>
        <v>34</v>
      </c>
    </row>
    <row r="195" spans="1:6" x14ac:dyDescent="0.25">
      <c r="A195" s="32">
        <v>44199</v>
      </c>
      <c r="B195" s="4">
        <v>132</v>
      </c>
      <c r="C195" s="5" t="str">
        <f>VLOOKUP($B195,'Inventory List'!$A$9:$M$163,8)</f>
        <v>Clothing, Pant, Dress, Girls, M, Tan</v>
      </c>
      <c r="D195" s="4">
        <v>5</v>
      </c>
      <c r="E195" s="173">
        <f>VLOOKUP($B195,'Inventory List'!$A$9:$M$163,10)</f>
        <v>8.5</v>
      </c>
      <c r="F195" s="6">
        <f t="shared" si="3"/>
        <v>42.5</v>
      </c>
    </row>
    <row r="196" spans="1:6" x14ac:dyDescent="0.25">
      <c r="A196" s="32">
        <v>44199</v>
      </c>
      <c r="B196" s="4">
        <v>133</v>
      </c>
      <c r="C196" s="5" t="str">
        <f>VLOOKUP($B196,'Inventory List'!$A$9:$M$163,8)</f>
        <v>Clothing, Pant, Dress, Girls, L, Black</v>
      </c>
      <c r="D196" s="4">
        <v>5</v>
      </c>
      <c r="E196" s="173">
        <f>VLOOKUP($B196,'Inventory List'!$A$9:$M$163,10)</f>
        <v>10</v>
      </c>
      <c r="F196" s="6">
        <f t="shared" si="3"/>
        <v>50</v>
      </c>
    </row>
    <row r="197" spans="1:6" x14ac:dyDescent="0.25">
      <c r="A197" s="32">
        <v>44199</v>
      </c>
      <c r="B197" s="4">
        <v>134</v>
      </c>
      <c r="C197" s="5" t="str">
        <f>VLOOKUP($B197,'Inventory List'!$A$9:$M$163,8)</f>
        <v>Clothing, Pant, Dress, Girls, L, Brown</v>
      </c>
      <c r="D197" s="4">
        <v>5</v>
      </c>
      <c r="E197" s="173">
        <f>VLOOKUP($B197,'Inventory List'!$A$9:$M$163,10)</f>
        <v>10</v>
      </c>
      <c r="F197" s="6">
        <f t="shared" si="3"/>
        <v>50</v>
      </c>
    </row>
    <row r="198" spans="1:6" x14ac:dyDescent="0.25">
      <c r="A198" s="32">
        <v>44199</v>
      </c>
      <c r="B198" s="4">
        <v>135</v>
      </c>
      <c r="C198" s="5" t="str">
        <f>VLOOKUP($B198,'Inventory List'!$A$9:$M$163,8)</f>
        <v>Clothing, Pant, Dress, Girls, L, Tan</v>
      </c>
      <c r="D198" s="4">
        <v>2</v>
      </c>
      <c r="E198" s="173">
        <f>VLOOKUP($B198,'Inventory List'!$A$9:$M$163,10)</f>
        <v>10</v>
      </c>
      <c r="F198" s="6">
        <f t="shared" si="3"/>
        <v>20</v>
      </c>
    </row>
    <row r="199" spans="1:6" x14ac:dyDescent="0.25">
      <c r="A199" s="32">
        <v>44199</v>
      </c>
      <c r="B199" s="4">
        <v>136</v>
      </c>
      <c r="C199" s="5" t="str">
        <f>VLOOKUP($B199,'Inventory List'!$A$9:$M$163,8)</f>
        <v>Clothing, Pant, Casual, Mens, S, Green</v>
      </c>
      <c r="D199" s="4">
        <v>1</v>
      </c>
      <c r="E199" s="173">
        <f>VLOOKUP($B199,'Inventory List'!$A$9:$M$163,10)</f>
        <v>17.5</v>
      </c>
      <c r="F199" s="6">
        <f t="shared" si="3"/>
        <v>17.5</v>
      </c>
    </row>
    <row r="200" spans="1:6" x14ac:dyDescent="0.25">
      <c r="A200" s="32">
        <v>44199</v>
      </c>
      <c r="B200" s="4">
        <v>137</v>
      </c>
      <c r="C200" s="5" t="str">
        <f>VLOOKUP($B200,'Inventory List'!$A$9:$M$163,8)</f>
        <v>Clothing, Pant, Casual, Mens, S, Blue</v>
      </c>
      <c r="D200" s="4">
        <v>3</v>
      </c>
      <c r="E200" s="173">
        <f>VLOOKUP($B200,'Inventory List'!$A$9:$M$163,10)</f>
        <v>17.5</v>
      </c>
      <c r="F200" s="6">
        <f t="shared" si="3"/>
        <v>52.5</v>
      </c>
    </row>
    <row r="201" spans="1:6" x14ac:dyDescent="0.25">
      <c r="A201" s="32">
        <v>44199</v>
      </c>
      <c r="B201" s="4">
        <v>138</v>
      </c>
      <c r="C201" s="5" t="str">
        <f>VLOOKUP($B201,'Inventory List'!$A$9:$M$163,8)</f>
        <v>Clothing, Pant, Casual, Mens, S, White</v>
      </c>
      <c r="D201" s="4">
        <v>3</v>
      </c>
      <c r="E201" s="173">
        <f>VLOOKUP($B201,'Inventory List'!$A$9:$M$163,10)</f>
        <v>17.5</v>
      </c>
      <c r="F201" s="6">
        <f t="shared" si="3"/>
        <v>52.5</v>
      </c>
    </row>
    <row r="202" spans="1:6" x14ac:dyDescent="0.25">
      <c r="A202" s="32">
        <v>44199</v>
      </c>
      <c r="B202" s="4">
        <v>139</v>
      </c>
      <c r="C202" s="5" t="str">
        <f>VLOOKUP($B202,'Inventory List'!$A$9:$M$163,8)</f>
        <v>Clothing, Pant, Casual, Mens, M, Green</v>
      </c>
      <c r="D202" s="4">
        <v>5</v>
      </c>
      <c r="E202" s="173">
        <f>VLOOKUP($B202,'Inventory List'!$A$9:$M$163,10)</f>
        <v>22</v>
      </c>
      <c r="F202" s="6">
        <f t="shared" si="3"/>
        <v>110</v>
      </c>
    </row>
    <row r="203" spans="1:6" x14ac:dyDescent="0.25">
      <c r="A203" s="32">
        <v>44199</v>
      </c>
      <c r="B203" s="4">
        <v>140</v>
      </c>
      <c r="C203" s="5" t="str">
        <f>VLOOKUP($B203,'Inventory List'!$A$9:$M$163,8)</f>
        <v>Clothing, Pant, Casual, Mens, M, Blue</v>
      </c>
      <c r="D203" s="4">
        <v>5</v>
      </c>
      <c r="E203" s="173">
        <f>VLOOKUP($B203,'Inventory List'!$A$9:$M$163,10)</f>
        <v>22</v>
      </c>
      <c r="F203" s="6">
        <f t="shared" si="3"/>
        <v>110</v>
      </c>
    </row>
    <row r="204" spans="1:6" x14ac:dyDescent="0.25">
      <c r="A204" s="32">
        <v>44199</v>
      </c>
      <c r="B204" s="4">
        <v>141</v>
      </c>
      <c r="C204" s="5" t="str">
        <f>VLOOKUP($B204,'Inventory List'!$A$9:$M$163,8)</f>
        <v>Clothing, Pant, Casual, Mens, M, White</v>
      </c>
      <c r="D204" s="4">
        <v>4</v>
      </c>
      <c r="E204" s="173">
        <f>VLOOKUP($B204,'Inventory List'!$A$9:$M$163,10)</f>
        <v>22</v>
      </c>
      <c r="F204" s="6">
        <f t="shared" si="3"/>
        <v>88</v>
      </c>
    </row>
    <row r="205" spans="1:6" x14ac:dyDescent="0.25">
      <c r="A205" s="32">
        <v>44199</v>
      </c>
      <c r="B205" s="4">
        <v>142</v>
      </c>
      <c r="C205" s="5" t="str">
        <f>VLOOKUP($B205,'Inventory List'!$A$9:$M$163,8)</f>
        <v>Clothing, Pant, Casual, Mens, L, Green</v>
      </c>
      <c r="D205" s="4">
        <v>4</v>
      </c>
      <c r="E205" s="173">
        <f>VLOOKUP($B205,'Inventory List'!$A$9:$M$163,10)</f>
        <v>28</v>
      </c>
      <c r="F205" s="6">
        <f t="shared" si="3"/>
        <v>112</v>
      </c>
    </row>
    <row r="206" spans="1:6" x14ac:dyDescent="0.25">
      <c r="A206" s="32">
        <v>44199</v>
      </c>
      <c r="B206" s="4">
        <v>143</v>
      </c>
      <c r="C206" s="5" t="str">
        <f>VLOOKUP($B206,'Inventory List'!$A$9:$M$163,8)</f>
        <v>Clothing, Pant, Casual, Mens, L, Blue</v>
      </c>
      <c r="D206" s="4">
        <v>2</v>
      </c>
      <c r="E206" s="173">
        <f>VLOOKUP($B206,'Inventory List'!$A$9:$M$163,10)</f>
        <v>28</v>
      </c>
      <c r="F206" s="6">
        <f t="shared" si="3"/>
        <v>56</v>
      </c>
    </row>
    <row r="207" spans="1:6" x14ac:dyDescent="0.25">
      <c r="A207" s="32">
        <v>44199</v>
      </c>
      <c r="B207" s="4">
        <v>144</v>
      </c>
      <c r="C207" s="5" t="str">
        <f>VLOOKUP($B207,'Inventory List'!$A$9:$M$163,8)</f>
        <v>Clothing, Pant, Casual, Mens, L, White</v>
      </c>
      <c r="D207" s="4">
        <v>2</v>
      </c>
      <c r="E207" s="173">
        <f>VLOOKUP($B207,'Inventory List'!$A$9:$M$163,10)</f>
        <v>28</v>
      </c>
      <c r="F207" s="6">
        <f t="shared" si="3"/>
        <v>56</v>
      </c>
    </row>
    <row r="208" spans="1:6" x14ac:dyDescent="0.25">
      <c r="A208" s="32">
        <v>44199</v>
      </c>
      <c r="B208" s="4">
        <v>145</v>
      </c>
      <c r="C208" s="5" t="str">
        <f>VLOOKUP($B208,'Inventory List'!$A$9:$M$163,8)</f>
        <v>Clothing, Pant, Casual, Womens, S, Green</v>
      </c>
      <c r="D208" s="4">
        <v>2</v>
      </c>
      <c r="E208" s="173">
        <f>VLOOKUP($B208,'Inventory List'!$A$9:$M$163,10)</f>
        <v>17.5</v>
      </c>
      <c r="F208" s="6">
        <f t="shared" si="3"/>
        <v>35</v>
      </c>
    </row>
    <row r="209" spans="1:6" x14ac:dyDescent="0.25">
      <c r="A209" s="32">
        <v>44199</v>
      </c>
      <c r="B209" s="4">
        <v>146</v>
      </c>
      <c r="C209" s="5" t="str">
        <f>VLOOKUP($B209,'Inventory List'!$A$9:$M$163,8)</f>
        <v>Clothing, Pant, Casual, Womens, S, Blue</v>
      </c>
      <c r="D209" s="4">
        <v>1</v>
      </c>
      <c r="E209" s="173">
        <f>VLOOKUP($B209,'Inventory List'!$A$9:$M$163,10)</f>
        <v>17.5</v>
      </c>
      <c r="F209" s="6">
        <f t="shared" si="3"/>
        <v>17.5</v>
      </c>
    </row>
    <row r="210" spans="1:6" x14ac:dyDescent="0.25">
      <c r="A210" s="32">
        <v>44199</v>
      </c>
      <c r="B210" s="4">
        <v>147</v>
      </c>
      <c r="C210" s="5" t="str">
        <f>VLOOKUP($B210,'Inventory List'!$A$9:$M$163,8)</f>
        <v>Clothing, Pant, Casual, Womens, S, White</v>
      </c>
      <c r="D210" s="4">
        <v>1</v>
      </c>
      <c r="E210" s="173">
        <f>VLOOKUP($B210,'Inventory List'!$A$9:$M$163,10)</f>
        <v>17.5</v>
      </c>
      <c r="F210" s="6">
        <f t="shared" si="3"/>
        <v>17.5</v>
      </c>
    </row>
    <row r="211" spans="1:6" x14ac:dyDescent="0.25">
      <c r="A211" s="32">
        <v>44199</v>
      </c>
      <c r="B211" s="4">
        <v>148</v>
      </c>
      <c r="C211" s="5" t="str">
        <f>VLOOKUP($B211,'Inventory List'!$A$9:$M$163,8)</f>
        <v>Clothing, Pant, Casual, Womens, M, Green</v>
      </c>
      <c r="D211" s="4">
        <v>1</v>
      </c>
      <c r="E211" s="173">
        <f>VLOOKUP($B211,'Inventory List'!$A$9:$M$163,10)</f>
        <v>22</v>
      </c>
      <c r="F211" s="6">
        <f t="shared" si="3"/>
        <v>22</v>
      </c>
    </row>
    <row r="212" spans="1:6" x14ac:dyDescent="0.25">
      <c r="A212" s="32">
        <v>44199</v>
      </c>
      <c r="B212" s="4">
        <v>149</v>
      </c>
      <c r="C212" s="5" t="str">
        <f>VLOOKUP($B212,'Inventory List'!$A$9:$M$163,8)</f>
        <v>Clothing, Pant, Casual, Womens, M, Blue</v>
      </c>
      <c r="D212" s="4">
        <v>1</v>
      </c>
      <c r="E212" s="173">
        <f>VLOOKUP($B212,'Inventory List'!$A$9:$M$163,10)</f>
        <v>22</v>
      </c>
      <c r="F212" s="6">
        <f t="shared" si="3"/>
        <v>22</v>
      </c>
    </row>
    <row r="213" spans="1:6" x14ac:dyDescent="0.25">
      <c r="A213" s="32">
        <v>44199</v>
      </c>
      <c r="B213" s="4">
        <v>150</v>
      </c>
      <c r="C213" s="5" t="str">
        <f>VLOOKUP($B213,'Inventory List'!$A$9:$M$163,8)</f>
        <v>Clothing, Pant, Casual, Womens, M, White</v>
      </c>
      <c r="D213" s="4">
        <v>1</v>
      </c>
      <c r="E213" s="173">
        <f>VLOOKUP($B213,'Inventory List'!$A$9:$M$163,10)</f>
        <v>22</v>
      </c>
      <c r="F213" s="6">
        <f t="shared" si="3"/>
        <v>22</v>
      </c>
    </row>
    <row r="214" spans="1:6" x14ac:dyDescent="0.25">
      <c r="A214" s="32">
        <v>44199</v>
      </c>
      <c r="B214" s="4">
        <v>151</v>
      </c>
      <c r="C214" s="5" t="str">
        <f>VLOOKUP($B214,'Inventory List'!$A$9:$M$163,8)</f>
        <v>Clothing, Pant, Casual, Womens, L, Green</v>
      </c>
      <c r="D214" s="4">
        <v>1</v>
      </c>
      <c r="E214" s="173">
        <f>VLOOKUP($B214,'Inventory List'!$A$9:$M$163,10)</f>
        <v>28</v>
      </c>
      <c r="F214" s="6">
        <f t="shared" si="3"/>
        <v>28</v>
      </c>
    </row>
    <row r="215" spans="1:6" x14ac:dyDescent="0.25">
      <c r="A215" s="32">
        <v>44199</v>
      </c>
      <c r="B215" s="4">
        <v>152</v>
      </c>
      <c r="C215" s="5" t="str">
        <f>VLOOKUP($B215,'Inventory List'!$A$9:$M$163,8)</f>
        <v>Clothing, Pant, Casual, Womens, L, Blue</v>
      </c>
      <c r="D215" s="4">
        <v>3</v>
      </c>
      <c r="E215" s="173">
        <f>VLOOKUP($B215,'Inventory List'!$A$9:$M$163,10)</f>
        <v>28</v>
      </c>
      <c r="F215" s="6">
        <f t="shared" si="3"/>
        <v>84</v>
      </c>
    </row>
    <row r="216" spans="1:6" x14ac:dyDescent="0.25">
      <c r="A216" s="32">
        <v>44199</v>
      </c>
      <c r="B216" s="4">
        <v>153</v>
      </c>
      <c r="C216" s="5" t="str">
        <f>VLOOKUP($B216,'Inventory List'!$A$9:$M$163,8)</f>
        <v>Clothing, Pant, Casual, Womens, L, White</v>
      </c>
      <c r="D216" s="4">
        <v>2</v>
      </c>
      <c r="E216" s="173">
        <f>VLOOKUP($B216,'Inventory List'!$A$9:$M$163,10)</f>
        <v>28</v>
      </c>
      <c r="F216" s="6">
        <f t="shared" si="3"/>
        <v>56</v>
      </c>
    </row>
    <row r="217" spans="1:6" x14ac:dyDescent="0.25">
      <c r="A217" s="32">
        <v>44199</v>
      </c>
      <c r="B217" s="4">
        <v>154</v>
      </c>
      <c r="C217" s="5" t="str">
        <f>VLOOKUP($B217,'Inventory List'!$A$9:$M$163,8)</f>
        <v>Clothing, Pant, Casual, Boys, S, Green</v>
      </c>
      <c r="D217" s="4">
        <v>3</v>
      </c>
      <c r="E217" s="173">
        <f>VLOOKUP($B217,'Inventory List'!$A$9:$M$163,10)</f>
        <v>10</v>
      </c>
      <c r="F217" s="6">
        <f t="shared" si="3"/>
        <v>30</v>
      </c>
    </row>
    <row r="218" spans="1:6" x14ac:dyDescent="0.25">
      <c r="A218" s="32">
        <v>44199</v>
      </c>
      <c r="B218" s="4">
        <v>155</v>
      </c>
      <c r="C218" s="5" t="str">
        <f>VLOOKUP($B218,'Inventory List'!$A$9:$M$163,8)</f>
        <v>Clothing, Pant, Casual, Boys, S, Blue</v>
      </c>
      <c r="D218" s="4">
        <v>4</v>
      </c>
      <c r="E218" s="173">
        <f>VLOOKUP($B218,'Inventory List'!$A$9:$M$163,10)</f>
        <v>10</v>
      </c>
      <c r="F218" s="6">
        <f t="shared" si="3"/>
        <v>40</v>
      </c>
    </row>
    <row r="219" spans="1:6" x14ac:dyDescent="0.25">
      <c r="A219" s="32">
        <v>44199</v>
      </c>
      <c r="B219" s="4">
        <v>156</v>
      </c>
      <c r="C219" s="5" t="str">
        <f>VLOOKUP($B219,'Inventory List'!$A$9:$M$163,8)</f>
        <v>Clothing, Pant, Casual, Boys, S, White</v>
      </c>
      <c r="D219" s="4">
        <v>2</v>
      </c>
      <c r="E219" s="173">
        <f>VLOOKUP($B219,'Inventory List'!$A$9:$M$163,10)</f>
        <v>10</v>
      </c>
      <c r="F219" s="6">
        <f t="shared" si="3"/>
        <v>20</v>
      </c>
    </row>
    <row r="220" spans="1:6" x14ac:dyDescent="0.25">
      <c r="A220" s="32">
        <v>44199</v>
      </c>
      <c r="B220" s="4">
        <v>157</v>
      </c>
      <c r="C220" s="5" t="str">
        <f>VLOOKUP($B220,'Inventory List'!$A$9:$M$163,8)</f>
        <v>Clothing, Pant, Casual, Boys, M, Green</v>
      </c>
      <c r="D220" s="4">
        <v>5</v>
      </c>
      <c r="E220" s="173">
        <f>VLOOKUP($B220,'Inventory List'!$A$9:$M$163,10)</f>
        <v>14.5</v>
      </c>
      <c r="F220" s="6">
        <f t="shared" si="3"/>
        <v>72.5</v>
      </c>
    </row>
    <row r="221" spans="1:6" x14ac:dyDescent="0.25">
      <c r="A221" s="32">
        <v>44199</v>
      </c>
      <c r="B221" s="4">
        <v>158</v>
      </c>
      <c r="C221" s="5" t="str">
        <f>VLOOKUP($B221,'Inventory List'!$A$9:$M$163,8)</f>
        <v>Clothing, Pant, Casual, Boys, M, Blue</v>
      </c>
      <c r="D221" s="4">
        <v>2</v>
      </c>
      <c r="E221" s="173">
        <f>VLOOKUP($B221,'Inventory List'!$A$9:$M$163,10)</f>
        <v>14.5</v>
      </c>
      <c r="F221" s="6">
        <f t="shared" si="3"/>
        <v>29</v>
      </c>
    </row>
    <row r="222" spans="1:6" x14ac:dyDescent="0.25">
      <c r="A222" s="32">
        <v>44199</v>
      </c>
      <c r="B222" s="4">
        <v>159</v>
      </c>
      <c r="C222" s="5" t="str">
        <f>VLOOKUP($B222,'Inventory List'!$A$9:$M$163,8)</f>
        <v>Clothing, Pant, Casual, Boys, M, White</v>
      </c>
      <c r="D222" s="4">
        <v>1</v>
      </c>
      <c r="E222" s="173">
        <f>VLOOKUP($B222,'Inventory List'!$A$9:$M$163,10)</f>
        <v>14.5</v>
      </c>
      <c r="F222" s="6">
        <f t="shared" si="3"/>
        <v>14.5</v>
      </c>
    </row>
    <row r="223" spans="1:6" x14ac:dyDescent="0.25">
      <c r="A223" s="32">
        <v>44199</v>
      </c>
      <c r="B223" s="4">
        <v>160</v>
      </c>
      <c r="C223" s="5" t="str">
        <f>VLOOKUP($B223,'Inventory List'!$A$9:$M$163,8)</f>
        <v>Clothing, Pant, Casual, Boys, L, Green</v>
      </c>
      <c r="D223" s="4">
        <v>3</v>
      </c>
      <c r="E223" s="173">
        <f>VLOOKUP($B223,'Inventory List'!$A$9:$M$163,10)</f>
        <v>19</v>
      </c>
      <c r="F223" s="6">
        <f t="shared" si="3"/>
        <v>57</v>
      </c>
    </row>
    <row r="224" spans="1:6" x14ac:dyDescent="0.25">
      <c r="A224" s="32">
        <v>44199</v>
      </c>
      <c r="B224" s="4">
        <v>161</v>
      </c>
      <c r="C224" s="5" t="str">
        <f>VLOOKUP($B224,'Inventory List'!$A$9:$M$163,8)</f>
        <v>Clothing, Pant, Casual, Boys, L, Blue</v>
      </c>
      <c r="D224" s="4">
        <v>3</v>
      </c>
      <c r="E224" s="173">
        <f>VLOOKUP($B224,'Inventory List'!$A$9:$M$163,10)</f>
        <v>19</v>
      </c>
      <c r="F224" s="6">
        <f t="shared" si="3"/>
        <v>57</v>
      </c>
    </row>
    <row r="225" spans="1:6" x14ac:dyDescent="0.25">
      <c r="A225" s="32">
        <v>44199</v>
      </c>
      <c r="B225" s="4">
        <v>162</v>
      </c>
      <c r="C225" s="5" t="str">
        <f>VLOOKUP($B225,'Inventory List'!$A$9:$M$163,8)</f>
        <v>Clothing, Pant, Casual, Boys, L, White</v>
      </c>
      <c r="D225" s="4">
        <v>3</v>
      </c>
      <c r="E225" s="173">
        <f>VLOOKUP($B225,'Inventory List'!$A$9:$M$163,10)</f>
        <v>19</v>
      </c>
      <c r="F225" s="6">
        <f t="shared" si="3"/>
        <v>57</v>
      </c>
    </row>
    <row r="226" spans="1:6" x14ac:dyDescent="0.25">
      <c r="A226" s="32">
        <v>44199</v>
      </c>
      <c r="B226" s="4">
        <v>163</v>
      </c>
      <c r="C226" s="5" t="str">
        <f>VLOOKUP($B226,'Inventory List'!$A$9:$M$163,8)</f>
        <v>Clothing, Pant, Casual, Girls, S, Green</v>
      </c>
      <c r="D226" s="4">
        <v>2</v>
      </c>
      <c r="E226" s="173">
        <f>VLOOKUP($B226,'Inventory List'!$A$9:$M$163,10)</f>
        <v>10</v>
      </c>
      <c r="F226" s="6">
        <f t="shared" si="3"/>
        <v>20</v>
      </c>
    </row>
    <row r="227" spans="1:6" x14ac:dyDescent="0.25">
      <c r="A227" s="32">
        <v>44199</v>
      </c>
      <c r="B227" s="4">
        <v>164</v>
      </c>
      <c r="C227" s="5" t="str">
        <f>VLOOKUP($B227,'Inventory List'!$A$9:$M$163,8)</f>
        <v>Clothing, Pant, Casual, Girls, S, Blue</v>
      </c>
      <c r="D227" s="4">
        <v>5</v>
      </c>
      <c r="E227" s="173">
        <f>VLOOKUP($B227,'Inventory List'!$A$9:$M$163,10)</f>
        <v>10</v>
      </c>
      <c r="F227" s="6">
        <f t="shared" si="3"/>
        <v>50</v>
      </c>
    </row>
    <row r="228" spans="1:6" x14ac:dyDescent="0.25">
      <c r="A228" s="32">
        <v>44199</v>
      </c>
      <c r="B228" s="4">
        <v>165</v>
      </c>
      <c r="C228" s="5" t="str">
        <f>VLOOKUP($B228,'Inventory List'!$A$9:$M$163,8)</f>
        <v>Clothing, Pant, Casual, Girls, S, White</v>
      </c>
      <c r="D228" s="4">
        <v>2</v>
      </c>
      <c r="E228" s="173">
        <f>VLOOKUP($B228,'Inventory List'!$A$9:$M$163,10)</f>
        <v>10</v>
      </c>
      <c r="F228" s="6">
        <f t="shared" ref="F228:F291" si="4">D228*E228</f>
        <v>20</v>
      </c>
    </row>
    <row r="229" spans="1:6" x14ac:dyDescent="0.25">
      <c r="A229" s="32">
        <v>44199</v>
      </c>
      <c r="B229" s="4">
        <v>166</v>
      </c>
      <c r="C229" s="5" t="str">
        <f>VLOOKUP($B229,'Inventory List'!$A$9:$M$163,8)</f>
        <v>Clothing, Pant, Casual, Girls, M, Green</v>
      </c>
      <c r="D229" s="4">
        <v>5</v>
      </c>
      <c r="E229" s="173">
        <f>VLOOKUP($B229,'Inventory List'!$A$9:$M$163,10)</f>
        <v>14.5</v>
      </c>
      <c r="F229" s="6">
        <f t="shared" si="4"/>
        <v>72.5</v>
      </c>
    </row>
    <row r="230" spans="1:6" x14ac:dyDescent="0.25">
      <c r="A230" s="32">
        <v>44199</v>
      </c>
      <c r="B230" s="4">
        <v>167</v>
      </c>
      <c r="C230" s="5" t="str">
        <f>VLOOKUP($B230,'Inventory List'!$A$9:$M$163,8)</f>
        <v>Clothing, Pant, Casual, Girls, M, Blue</v>
      </c>
      <c r="D230" s="4">
        <v>2</v>
      </c>
      <c r="E230" s="173">
        <f>VLOOKUP($B230,'Inventory List'!$A$9:$M$163,10)</f>
        <v>14.5</v>
      </c>
      <c r="F230" s="6">
        <f t="shared" si="4"/>
        <v>29</v>
      </c>
    </row>
    <row r="231" spans="1:6" x14ac:dyDescent="0.25">
      <c r="A231" s="32">
        <v>44199</v>
      </c>
      <c r="B231" s="4">
        <v>168</v>
      </c>
      <c r="C231" s="5" t="str">
        <f>VLOOKUP($B231,'Inventory List'!$A$9:$M$163,8)</f>
        <v>Clothing, Pant, Casual, Girls, M, White</v>
      </c>
      <c r="D231" s="4">
        <v>2</v>
      </c>
      <c r="E231" s="173">
        <f>VLOOKUP($B231,'Inventory List'!$A$9:$M$163,10)</f>
        <v>14.5</v>
      </c>
      <c r="F231" s="6">
        <f t="shared" si="4"/>
        <v>29</v>
      </c>
    </row>
    <row r="232" spans="1:6" x14ac:dyDescent="0.25">
      <c r="A232" s="32">
        <v>44199</v>
      </c>
      <c r="B232" s="4">
        <v>169</v>
      </c>
      <c r="C232" s="5" t="str">
        <f>VLOOKUP($B232,'Inventory List'!$A$9:$M$163,8)</f>
        <v>Clothing, Pant, Casual, Girls, L, Green</v>
      </c>
      <c r="D232" s="4">
        <v>5</v>
      </c>
      <c r="E232" s="173">
        <f>VLOOKUP($B232,'Inventory List'!$A$9:$M$163,10)</f>
        <v>19</v>
      </c>
      <c r="F232" s="6">
        <f t="shared" si="4"/>
        <v>95</v>
      </c>
    </row>
    <row r="233" spans="1:6" x14ac:dyDescent="0.25">
      <c r="A233" s="32">
        <v>44199</v>
      </c>
      <c r="B233" s="4">
        <v>170</v>
      </c>
      <c r="C233" s="5" t="str">
        <f>VLOOKUP($B233,'Inventory List'!$A$9:$M$163,8)</f>
        <v>Clothing, Pant, Casual, Girls, L, Blue</v>
      </c>
      <c r="D233" s="4">
        <v>3</v>
      </c>
      <c r="E233" s="173">
        <f>VLOOKUP($B233,'Inventory List'!$A$9:$M$163,10)</f>
        <v>19</v>
      </c>
      <c r="F233" s="6">
        <f t="shared" si="4"/>
        <v>57</v>
      </c>
    </row>
    <row r="234" spans="1:6" x14ac:dyDescent="0.25">
      <c r="A234" s="32">
        <v>44199</v>
      </c>
      <c r="B234" s="4">
        <v>171</v>
      </c>
      <c r="C234" s="5" t="str">
        <f>VLOOKUP($B234,'Inventory List'!$A$9:$M$163,8)</f>
        <v>Clothing, Pant, Casual, Girls, L, White</v>
      </c>
      <c r="D234" s="4">
        <v>3</v>
      </c>
      <c r="E234" s="173">
        <f>VLOOKUP($B234,'Inventory List'!$A$9:$M$163,10)</f>
        <v>19</v>
      </c>
      <c r="F234" s="6">
        <f t="shared" si="4"/>
        <v>57</v>
      </c>
    </row>
    <row r="235" spans="1:6" x14ac:dyDescent="0.25">
      <c r="A235" s="32">
        <v>44199</v>
      </c>
      <c r="B235" s="4">
        <v>172</v>
      </c>
      <c r="C235" s="5" t="str">
        <f>VLOOKUP($B235,'Inventory List'!$A$9:$M$163,8)</f>
        <v>Clothing, Skirt, Flare, Womens, S, Blue</v>
      </c>
      <c r="D235" s="4">
        <v>2</v>
      </c>
      <c r="E235" s="173">
        <f>VLOOKUP($B235,'Inventory List'!$A$9:$M$163,10)</f>
        <v>25</v>
      </c>
      <c r="F235" s="6">
        <f t="shared" si="4"/>
        <v>50</v>
      </c>
    </row>
    <row r="236" spans="1:6" x14ac:dyDescent="0.25">
      <c r="A236" s="32">
        <v>44199</v>
      </c>
      <c r="B236" s="4">
        <v>173</v>
      </c>
      <c r="C236" s="5" t="str">
        <f>VLOOKUP($B236,'Inventory List'!$A$9:$M$163,8)</f>
        <v>Clothing, Skirt, Flare, Womens, S, Yellow</v>
      </c>
      <c r="D236" s="4">
        <v>3</v>
      </c>
      <c r="E236" s="173">
        <f>VLOOKUP($B236,'Inventory List'!$A$9:$M$163,10)</f>
        <v>25</v>
      </c>
      <c r="F236" s="6">
        <f t="shared" si="4"/>
        <v>75</v>
      </c>
    </row>
    <row r="237" spans="1:6" x14ac:dyDescent="0.25">
      <c r="A237" s="32">
        <v>44199</v>
      </c>
      <c r="B237" s="4">
        <v>174</v>
      </c>
      <c r="C237" s="5" t="str">
        <f>VLOOKUP($B237,'Inventory List'!$A$9:$M$163,8)</f>
        <v>Clothing, Skirt, Flare, Womens, S, Pink</v>
      </c>
      <c r="D237" s="4">
        <v>2</v>
      </c>
      <c r="E237" s="173">
        <f>VLOOKUP($B237,'Inventory List'!$A$9:$M$163,10)</f>
        <v>25</v>
      </c>
      <c r="F237" s="6">
        <f t="shared" si="4"/>
        <v>50</v>
      </c>
    </row>
    <row r="238" spans="1:6" x14ac:dyDescent="0.25">
      <c r="A238" s="32">
        <v>44199</v>
      </c>
      <c r="B238" s="4">
        <v>175</v>
      </c>
      <c r="C238" s="5" t="str">
        <f>VLOOKUP($B238,'Inventory List'!$A$9:$M$163,8)</f>
        <v>Clothing, Skirt, Flare, Womens, M, Blue</v>
      </c>
      <c r="D238" s="4">
        <v>5</v>
      </c>
      <c r="E238" s="173">
        <f>VLOOKUP($B238,'Inventory List'!$A$9:$M$163,10)</f>
        <v>29.5</v>
      </c>
      <c r="F238" s="6">
        <f t="shared" si="4"/>
        <v>147.5</v>
      </c>
    </row>
    <row r="239" spans="1:6" x14ac:dyDescent="0.25">
      <c r="A239" s="32">
        <v>44199</v>
      </c>
      <c r="B239" s="4">
        <v>176</v>
      </c>
      <c r="C239" s="5" t="str">
        <f>VLOOKUP($B239,'Inventory List'!$A$9:$M$163,8)</f>
        <v>Clothing, Skirt, Flare, Womens, M, Yellow</v>
      </c>
      <c r="D239" s="4">
        <v>5</v>
      </c>
      <c r="E239" s="173">
        <f>VLOOKUP($B239,'Inventory List'!$A$9:$M$163,10)</f>
        <v>29.5</v>
      </c>
      <c r="F239" s="6">
        <f t="shared" si="4"/>
        <v>147.5</v>
      </c>
    </row>
    <row r="240" spans="1:6" x14ac:dyDescent="0.25">
      <c r="A240" s="32">
        <v>44199</v>
      </c>
      <c r="B240" s="4">
        <v>177</v>
      </c>
      <c r="C240" s="5" t="str">
        <f>VLOOKUP($B240,'Inventory List'!$A$9:$M$163,8)</f>
        <v>Clothing, Skirt, Flare, Womens, M, Pink</v>
      </c>
      <c r="D240" s="4">
        <v>4</v>
      </c>
      <c r="E240" s="173">
        <f>VLOOKUP($B240,'Inventory List'!$A$9:$M$163,10)</f>
        <v>29.5</v>
      </c>
      <c r="F240" s="6">
        <f t="shared" si="4"/>
        <v>118</v>
      </c>
    </row>
    <row r="241" spans="1:6" x14ac:dyDescent="0.25">
      <c r="A241" s="32">
        <v>44199</v>
      </c>
      <c r="B241" s="4">
        <v>178</v>
      </c>
      <c r="C241" s="5" t="str">
        <f>VLOOKUP($B241,'Inventory List'!$A$9:$M$163,8)</f>
        <v>Clothing, Skirt, Flare, Womens, L, Blue</v>
      </c>
      <c r="D241" s="4">
        <v>3</v>
      </c>
      <c r="E241" s="173">
        <f>VLOOKUP($B241,'Inventory List'!$A$9:$M$163,10)</f>
        <v>34</v>
      </c>
      <c r="F241" s="6">
        <f t="shared" si="4"/>
        <v>102</v>
      </c>
    </row>
    <row r="242" spans="1:6" x14ac:dyDescent="0.25">
      <c r="A242" s="32">
        <v>44199</v>
      </c>
      <c r="B242" s="4">
        <v>179</v>
      </c>
      <c r="C242" s="5" t="str">
        <f>VLOOKUP($B242,'Inventory List'!$A$9:$M$163,8)</f>
        <v>Clothing, Skirt, Flare, Womens, L, Yellow</v>
      </c>
      <c r="D242" s="4">
        <v>2</v>
      </c>
      <c r="E242" s="173">
        <f>VLOOKUP($B242,'Inventory List'!$A$9:$M$163,10)</f>
        <v>34</v>
      </c>
      <c r="F242" s="6">
        <f t="shared" si="4"/>
        <v>68</v>
      </c>
    </row>
    <row r="243" spans="1:6" x14ac:dyDescent="0.25">
      <c r="A243" s="32">
        <v>44199</v>
      </c>
      <c r="B243" s="4">
        <v>180</v>
      </c>
      <c r="C243" s="5" t="str">
        <f>VLOOKUP($B243,'Inventory List'!$A$9:$M$163,8)</f>
        <v>Clothing, Skirt, Flare, Womens, L, Pink</v>
      </c>
      <c r="D243" s="4">
        <v>4</v>
      </c>
      <c r="E243" s="173">
        <f>VLOOKUP($B243,'Inventory List'!$A$9:$M$163,10)</f>
        <v>34</v>
      </c>
      <c r="F243" s="6">
        <f t="shared" si="4"/>
        <v>136</v>
      </c>
    </row>
    <row r="244" spans="1:6" x14ac:dyDescent="0.25">
      <c r="A244" s="32">
        <v>44199</v>
      </c>
      <c r="B244" s="4">
        <v>181</v>
      </c>
      <c r="C244" s="5" t="str">
        <f>VLOOKUP($B244,'Inventory List'!$A$9:$M$163,8)</f>
        <v>Clothing, Skirt &amp; Top Set, Playtime, Girls, S, Flowered</v>
      </c>
      <c r="D244" s="4">
        <v>4</v>
      </c>
      <c r="E244" s="173">
        <f>VLOOKUP($B244,'Inventory List'!$A$9:$M$163,10)</f>
        <v>10</v>
      </c>
      <c r="F244" s="6">
        <f t="shared" si="4"/>
        <v>40</v>
      </c>
    </row>
    <row r="245" spans="1:6" x14ac:dyDescent="0.25">
      <c r="A245" s="32">
        <v>44199</v>
      </c>
      <c r="B245" s="4">
        <v>182</v>
      </c>
      <c r="C245" s="5" t="str">
        <f>VLOOKUP($B245,'Inventory List'!$A$9:$M$163,8)</f>
        <v>Clothing, Skirt &amp; Top Set, Playtime, Girls, S, Butterflies</v>
      </c>
      <c r="D245" s="4">
        <v>2</v>
      </c>
      <c r="E245" s="173">
        <f>VLOOKUP($B245,'Inventory List'!$A$9:$M$163,10)</f>
        <v>10</v>
      </c>
      <c r="F245" s="6">
        <f t="shared" si="4"/>
        <v>20</v>
      </c>
    </row>
    <row r="246" spans="1:6" x14ac:dyDescent="0.25">
      <c r="A246" s="32">
        <v>44199</v>
      </c>
      <c r="B246" s="4">
        <v>183</v>
      </c>
      <c r="C246" s="5" t="str">
        <f>VLOOKUP($B246,'Inventory List'!$A$9:$M$163,8)</f>
        <v>Clothing, Skirt &amp; Top Set, Playtime, Girls, S, Animals</v>
      </c>
      <c r="D246" s="4">
        <v>4</v>
      </c>
      <c r="E246" s="173">
        <f>VLOOKUP($B246,'Inventory List'!$A$9:$M$163,10)</f>
        <v>10</v>
      </c>
      <c r="F246" s="6">
        <f t="shared" si="4"/>
        <v>40</v>
      </c>
    </row>
    <row r="247" spans="1:6" x14ac:dyDescent="0.25">
      <c r="A247" s="32">
        <v>44199</v>
      </c>
      <c r="B247" s="4">
        <v>184</v>
      </c>
      <c r="C247" s="5" t="str">
        <f>VLOOKUP($B247,'Inventory List'!$A$9:$M$163,8)</f>
        <v>Clothing, Skirt &amp; Top Set, Playtime, Girls, M, Flowered</v>
      </c>
      <c r="D247" s="4">
        <v>1</v>
      </c>
      <c r="E247" s="173">
        <f>VLOOKUP($B247,'Inventory List'!$A$9:$M$163,10)</f>
        <v>11.5</v>
      </c>
      <c r="F247" s="6">
        <f t="shared" si="4"/>
        <v>11.5</v>
      </c>
    </row>
    <row r="248" spans="1:6" x14ac:dyDescent="0.25">
      <c r="A248" s="32">
        <v>44199</v>
      </c>
      <c r="B248" s="4">
        <v>185</v>
      </c>
      <c r="C248" s="5" t="str">
        <f>VLOOKUP($B248,'Inventory List'!$A$9:$M$163,8)</f>
        <v>Clothing, Skirt &amp; Top Set, Playtime, Girls, M, Butterflies</v>
      </c>
      <c r="D248" s="4">
        <v>5</v>
      </c>
      <c r="E248" s="173">
        <f>VLOOKUP($B248,'Inventory List'!$A$9:$M$163,10)</f>
        <v>11.5</v>
      </c>
      <c r="F248" s="6">
        <f t="shared" si="4"/>
        <v>57.5</v>
      </c>
    </row>
    <row r="249" spans="1:6" x14ac:dyDescent="0.25">
      <c r="A249" s="32">
        <v>44199</v>
      </c>
      <c r="B249" s="4">
        <v>186</v>
      </c>
      <c r="C249" s="5" t="str">
        <f>VLOOKUP($B249,'Inventory List'!$A$9:$M$163,8)</f>
        <v>Clothing, Skirt &amp; Top Set, Playtime, Girls, M, Animals</v>
      </c>
      <c r="D249" s="4">
        <v>2</v>
      </c>
      <c r="E249" s="173">
        <f>VLOOKUP($B249,'Inventory List'!$A$9:$M$163,10)</f>
        <v>11.5</v>
      </c>
      <c r="F249" s="6">
        <f t="shared" si="4"/>
        <v>23</v>
      </c>
    </row>
    <row r="250" spans="1:6" x14ac:dyDescent="0.25">
      <c r="A250" s="32">
        <v>44199</v>
      </c>
      <c r="B250" s="4">
        <v>187</v>
      </c>
      <c r="C250" s="5" t="str">
        <f>VLOOKUP($B250,'Inventory List'!$A$9:$M$163,8)</f>
        <v>Clothing, Skirt &amp; Top Set, Playtime, Girls, L, Flowered</v>
      </c>
      <c r="D250" s="4">
        <v>3</v>
      </c>
      <c r="E250" s="173">
        <f>VLOOKUP($B250,'Inventory List'!$A$9:$M$163,10)</f>
        <v>13</v>
      </c>
      <c r="F250" s="6">
        <f t="shared" si="4"/>
        <v>39</v>
      </c>
    </row>
    <row r="251" spans="1:6" x14ac:dyDescent="0.25">
      <c r="A251" s="32">
        <v>44199</v>
      </c>
      <c r="B251" s="4">
        <v>188</v>
      </c>
      <c r="C251" s="5" t="str">
        <f>VLOOKUP($B251,'Inventory List'!$A$9:$M$163,8)</f>
        <v>Clothing, Skirt &amp; Top Set, Playtime, Girls, L, Butterflies</v>
      </c>
      <c r="D251" s="4">
        <v>1</v>
      </c>
      <c r="E251" s="173">
        <f>VLOOKUP($B251,'Inventory List'!$A$9:$M$163,10)</f>
        <v>13</v>
      </c>
      <c r="F251" s="6">
        <f t="shared" si="4"/>
        <v>13</v>
      </c>
    </row>
    <row r="252" spans="1:6" x14ac:dyDescent="0.25">
      <c r="A252" s="32">
        <v>44199</v>
      </c>
      <c r="B252" s="4">
        <v>189</v>
      </c>
      <c r="C252" s="5" t="str">
        <f>VLOOKUP($B252,'Inventory List'!$A$9:$M$163,8)</f>
        <v>Clothing, Skirt &amp; Top Set, Playtime, Girls, L, Animals</v>
      </c>
      <c r="D252" s="4">
        <v>1</v>
      </c>
      <c r="E252" s="173">
        <f>VLOOKUP($B252,'Inventory List'!$A$9:$M$163,10)</f>
        <v>13</v>
      </c>
      <c r="F252" s="6">
        <f t="shared" si="4"/>
        <v>13</v>
      </c>
    </row>
    <row r="253" spans="1:6" x14ac:dyDescent="0.25">
      <c r="A253" s="32">
        <v>44199</v>
      </c>
      <c r="B253" s="4">
        <v>190</v>
      </c>
      <c r="C253" s="5" t="str">
        <f>VLOOKUP($B253,'Inventory List'!$A$9:$M$163,8)</f>
        <v>Footwear, Shoes, SlipOns, Mens, S, Black</v>
      </c>
      <c r="D253" s="4">
        <v>3</v>
      </c>
      <c r="E253" s="173">
        <f>VLOOKUP($B253,'Inventory List'!$A$9:$M$163,10)</f>
        <v>2.5</v>
      </c>
      <c r="F253" s="6">
        <f t="shared" si="4"/>
        <v>7.5</v>
      </c>
    </row>
    <row r="254" spans="1:6" x14ac:dyDescent="0.25">
      <c r="A254" s="32">
        <v>44199</v>
      </c>
      <c r="B254" s="4">
        <v>191</v>
      </c>
      <c r="C254" s="5" t="str">
        <f>VLOOKUP($B254,'Inventory List'!$A$9:$M$163,8)</f>
        <v>Footwear, Shoes, SlipOns, Mens, S, Red</v>
      </c>
      <c r="D254" s="4">
        <v>5</v>
      </c>
      <c r="E254" s="173">
        <f>VLOOKUP($B254,'Inventory List'!$A$9:$M$163,10)</f>
        <v>2.5</v>
      </c>
      <c r="F254" s="6">
        <f t="shared" si="4"/>
        <v>12.5</v>
      </c>
    </row>
    <row r="255" spans="1:6" x14ac:dyDescent="0.25">
      <c r="A255" s="32">
        <v>44199</v>
      </c>
      <c r="B255" s="4">
        <v>192</v>
      </c>
      <c r="C255" s="5" t="str">
        <f>VLOOKUP($B255,'Inventory List'!$A$9:$M$163,8)</f>
        <v>Footwear, Shoes, SlipOns, Mens, S, White</v>
      </c>
      <c r="D255" s="4">
        <v>5</v>
      </c>
      <c r="E255" s="173">
        <f>VLOOKUP($B255,'Inventory List'!$A$9:$M$163,10)</f>
        <v>2.5</v>
      </c>
      <c r="F255" s="6">
        <f t="shared" si="4"/>
        <v>12.5</v>
      </c>
    </row>
    <row r="256" spans="1:6" x14ac:dyDescent="0.25">
      <c r="A256" s="32">
        <v>44199</v>
      </c>
      <c r="B256" s="4">
        <v>193</v>
      </c>
      <c r="C256" s="5" t="str">
        <f>VLOOKUP($B256,'Inventory List'!$A$9:$M$163,8)</f>
        <v>Footwear, Shoes, SlipOns, Mens, M, Black</v>
      </c>
      <c r="D256" s="4">
        <v>2</v>
      </c>
      <c r="E256" s="173">
        <f>VLOOKUP($B256,'Inventory List'!$A$9:$M$163,10)</f>
        <v>5.5</v>
      </c>
      <c r="F256" s="6">
        <f t="shared" si="4"/>
        <v>11</v>
      </c>
    </row>
    <row r="257" spans="1:6" x14ac:dyDescent="0.25">
      <c r="A257" s="32">
        <v>44199</v>
      </c>
      <c r="B257" s="4">
        <v>194</v>
      </c>
      <c r="C257" s="5" t="str">
        <f>VLOOKUP($B257,'Inventory List'!$A$9:$M$163,8)</f>
        <v>Footwear, Shoes, SlipOns, Mens, M, Red</v>
      </c>
      <c r="D257" s="4">
        <v>2</v>
      </c>
      <c r="E257" s="173">
        <f>VLOOKUP($B257,'Inventory List'!$A$9:$M$163,10)</f>
        <v>5.5</v>
      </c>
      <c r="F257" s="6">
        <f t="shared" si="4"/>
        <v>11</v>
      </c>
    </row>
    <row r="258" spans="1:6" x14ac:dyDescent="0.25">
      <c r="A258" s="32">
        <v>44199</v>
      </c>
      <c r="B258" s="4">
        <v>195</v>
      </c>
      <c r="C258" s="5" t="str">
        <f>VLOOKUP($B258,'Inventory List'!$A$9:$M$163,8)</f>
        <v>Footwear, Shoes, SlipOns, Mens, M, White</v>
      </c>
      <c r="D258" s="4">
        <v>5</v>
      </c>
      <c r="E258" s="173">
        <f>VLOOKUP($B258,'Inventory List'!$A$9:$M$163,10)</f>
        <v>5.5</v>
      </c>
      <c r="F258" s="6">
        <f t="shared" si="4"/>
        <v>27.5</v>
      </c>
    </row>
    <row r="259" spans="1:6" x14ac:dyDescent="0.25">
      <c r="A259" s="32">
        <v>44199</v>
      </c>
      <c r="B259" s="4">
        <v>196</v>
      </c>
      <c r="C259" s="5" t="str">
        <f>VLOOKUP($B259,'Inventory List'!$A$9:$M$163,8)</f>
        <v>Footwear, Shoes, SlipOns, Mens, L, Black</v>
      </c>
      <c r="D259" s="4">
        <v>1</v>
      </c>
      <c r="E259" s="173">
        <f>VLOOKUP($B259,'Inventory List'!$A$9:$M$163,10)</f>
        <v>8.5</v>
      </c>
      <c r="F259" s="6">
        <f t="shared" si="4"/>
        <v>8.5</v>
      </c>
    </row>
    <row r="260" spans="1:6" x14ac:dyDescent="0.25">
      <c r="A260" s="32">
        <v>44199</v>
      </c>
      <c r="B260" s="4">
        <v>197</v>
      </c>
      <c r="C260" s="5" t="str">
        <f>VLOOKUP($B260,'Inventory List'!$A$9:$M$163,8)</f>
        <v>Footwear, Shoes, SlipOns, Mens, L, Red</v>
      </c>
      <c r="D260" s="4">
        <v>2</v>
      </c>
      <c r="E260" s="173">
        <f>VLOOKUP($B260,'Inventory List'!$A$9:$M$163,10)</f>
        <v>8.5</v>
      </c>
      <c r="F260" s="6">
        <f t="shared" si="4"/>
        <v>17</v>
      </c>
    </row>
    <row r="261" spans="1:6" x14ac:dyDescent="0.25">
      <c r="A261" s="32">
        <v>44199</v>
      </c>
      <c r="B261" s="4">
        <v>198</v>
      </c>
      <c r="C261" s="5" t="str">
        <f>VLOOKUP($B261,'Inventory List'!$A$9:$M$163,8)</f>
        <v>Footwear, Shoes, SlipOns, Mens, L, White</v>
      </c>
      <c r="D261" s="4">
        <v>2</v>
      </c>
      <c r="E261" s="173">
        <f>VLOOKUP($B261,'Inventory List'!$A$9:$M$163,10)</f>
        <v>8.5</v>
      </c>
      <c r="F261" s="6">
        <f t="shared" si="4"/>
        <v>17</v>
      </c>
    </row>
    <row r="262" spans="1:6" x14ac:dyDescent="0.25">
      <c r="A262" s="32">
        <v>44199</v>
      </c>
      <c r="B262" s="4">
        <v>199</v>
      </c>
      <c r="C262" s="5" t="str">
        <f>VLOOKUP($B262,'Inventory List'!$A$9:$M$163,8)</f>
        <v>Footwear, Shoes, SlipOns, Womens, S, Black</v>
      </c>
      <c r="D262" s="4">
        <v>3</v>
      </c>
      <c r="E262" s="173">
        <f>VLOOKUP($B262,'Inventory List'!$A$9:$M$163,10)</f>
        <v>2.5</v>
      </c>
      <c r="F262" s="6">
        <f t="shared" si="4"/>
        <v>7.5</v>
      </c>
    </row>
    <row r="263" spans="1:6" x14ac:dyDescent="0.25">
      <c r="A263" s="32">
        <v>44199</v>
      </c>
      <c r="B263" s="4">
        <v>200</v>
      </c>
      <c r="C263" s="5" t="str">
        <f>VLOOKUP($B263,'Inventory List'!$A$9:$M$163,8)</f>
        <v>Footwear, Shoes, SlipOns, Womens, S, Red</v>
      </c>
      <c r="D263" s="4">
        <v>1</v>
      </c>
      <c r="E263" s="173">
        <f>VLOOKUP($B263,'Inventory List'!$A$9:$M$163,10)</f>
        <v>2.5</v>
      </c>
      <c r="F263" s="6">
        <f t="shared" si="4"/>
        <v>2.5</v>
      </c>
    </row>
    <row r="264" spans="1:6" x14ac:dyDescent="0.25">
      <c r="A264" s="32">
        <v>44199</v>
      </c>
      <c r="B264" s="4">
        <v>201</v>
      </c>
      <c r="C264" s="5" t="str">
        <f>VLOOKUP($B264,'Inventory List'!$A$9:$M$163,8)</f>
        <v>Footwear, Shoes, SlipOns, Womens, S, White</v>
      </c>
      <c r="D264" s="4">
        <v>3</v>
      </c>
      <c r="E264" s="173">
        <f>VLOOKUP($B264,'Inventory List'!$A$9:$M$163,10)</f>
        <v>2.5</v>
      </c>
      <c r="F264" s="6">
        <f t="shared" si="4"/>
        <v>7.5</v>
      </c>
    </row>
    <row r="265" spans="1:6" x14ac:dyDescent="0.25">
      <c r="A265" s="32">
        <v>44199</v>
      </c>
      <c r="B265" s="4">
        <v>202</v>
      </c>
      <c r="C265" s="5" t="str">
        <f>VLOOKUP($B265,'Inventory List'!$A$9:$M$163,8)</f>
        <v>Footwear, Shoes, SlipOns, Womens, M, Black</v>
      </c>
      <c r="D265" s="4">
        <v>2</v>
      </c>
      <c r="E265" s="173">
        <f>VLOOKUP($B265,'Inventory List'!$A$9:$M$163,10)</f>
        <v>5.5</v>
      </c>
      <c r="F265" s="6">
        <f t="shared" si="4"/>
        <v>11</v>
      </c>
    </row>
    <row r="266" spans="1:6" x14ac:dyDescent="0.25">
      <c r="A266" s="32">
        <v>44199</v>
      </c>
      <c r="B266" s="4">
        <v>203</v>
      </c>
      <c r="C266" s="5" t="str">
        <f>VLOOKUP($B266,'Inventory List'!$A$9:$M$163,8)</f>
        <v>Footwear, Shoes, SlipOns, Womens, M, Red</v>
      </c>
      <c r="D266" s="4">
        <v>2</v>
      </c>
      <c r="E266" s="173">
        <f>VLOOKUP($B266,'Inventory List'!$A$9:$M$163,10)</f>
        <v>5.5</v>
      </c>
      <c r="F266" s="6">
        <f t="shared" si="4"/>
        <v>11</v>
      </c>
    </row>
    <row r="267" spans="1:6" x14ac:dyDescent="0.25">
      <c r="A267" s="32">
        <v>44199</v>
      </c>
      <c r="B267" s="4">
        <v>204</v>
      </c>
      <c r="C267" s="5" t="str">
        <f>VLOOKUP($B267,'Inventory List'!$A$9:$M$163,8)</f>
        <v>Footwear, Shoes, SlipOns, Womens, M, White</v>
      </c>
      <c r="D267" s="4">
        <v>2</v>
      </c>
      <c r="E267" s="173">
        <f>VLOOKUP($B267,'Inventory List'!$A$9:$M$163,10)</f>
        <v>5.5</v>
      </c>
      <c r="F267" s="6">
        <f t="shared" si="4"/>
        <v>11</v>
      </c>
    </row>
    <row r="268" spans="1:6" x14ac:dyDescent="0.25">
      <c r="A268" s="32">
        <v>44199</v>
      </c>
      <c r="B268" s="4">
        <v>205</v>
      </c>
      <c r="C268" s="5" t="str">
        <f>VLOOKUP($B268,'Inventory List'!$A$9:$M$163,8)</f>
        <v>Footwear, Shoes, SlipOns, Womens, L, Black</v>
      </c>
      <c r="D268" s="4">
        <v>1</v>
      </c>
      <c r="E268" s="173">
        <f>VLOOKUP($B268,'Inventory List'!$A$9:$M$163,10)</f>
        <v>8.5</v>
      </c>
      <c r="F268" s="6">
        <f t="shared" si="4"/>
        <v>8.5</v>
      </c>
    </row>
    <row r="269" spans="1:6" x14ac:dyDescent="0.25">
      <c r="A269" s="32">
        <v>44199</v>
      </c>
      <c r="B269" s="4">
        <v>206</v>
      </c>
      <c r="C269" s="5" t="str">
        <f>VLOOKUP($B269,'Inventory List'!$A$9:$M$163,8)</f>
        <v>Footwear, Shoes, SlipOns, Womens, L, Red</v>
      </c>
      <c r="D269" s="4">
        <v>5</v>
      </c>
      <c r="E269" s="173">
        <f>VLOOKUP($B269,'Inventory List'!$A$9:$M$163,10)</f>
        <v>8.5</v>
      </c>
      <c r="F269" s="6">
        <f t="shared" si="4"/>
        <v>42.5</v>
      </c>
    </row>
    <row r="270" spans="1:6" x14ac:dyDescent="0.25">
      <c r="A270" s="32">
        <v>44199</v>
      </c>
      <c r="B270" s="4">
        <v>207</v>
      </c>
      <c r="C270" s="5" t="str">
        <f>VLOOKUP($B270,'Inventory List'!$A$9:$M$163,8)</f>
        <v>Footwear, Shoes, SlipOns, Womens, L, White</v>
      </c>
      <c r="D270" s="4">
        <v>1</v>
      </c>
      <c r="E270" s="173">
        <f>VLOOKUP($B270,'Inventory List'!$A$9:$M$163,10)</f>
        <v>8.5</v>
      </c>
      <c r="F270" s="6">
        <f t="shared" si="4"/>
        <v>8.5</v>
      </c>
    </row>
    <row r="271" spans="1:6" x14ac:dyDescent="0.25">
      <c r="A271" s="32">
        <v>44199</v>
      </c>
      <c r="B271" s="4">
        <v>208</v>
      </c>
      <c r="C271" s="5" t="str">
        <f>VLOOKUP($B271,'Inventory List'!$A$9:$M$163,8)</f>
        <v>Footwear, Shoes, SlipOns, Boys, S, Black</v>
      </c>
      <c r="D271" s="4">
        <v>5</v>
      </c>
      <c r="E271" s="173">
        <f>VLOOKUP($B271,'Inventory List'!$A$9:$M$163,10)</f>
        <v>4.5</v>
      </c>
      <c r="F271" s="6">
        <f t="shared" si="4"/>
        <v>22.5</v>
      </c>
    </row>
    <row r="272" spans="1:6" x14ac:dyDescent="0.25">
      <c r="A272" s="32">
        <v>44199</v>
      </c>
      <c r="B272" s="4">
        <v>209</v>
      </c>
      <c r="C272" s="5" t="str">
        <f>VLOOKUP($B272,'Inventory List'!$A$9:$M$163,8)</f>
        <v>Footwear, Shoes, SlipOns, Boys, S, Red</v>
      </c>
      <c r="D272" s="4">
        <v>1</v>
      </c>
      <c r="E272" s="173">
        <f>VLOOKUP($B272,'Inventory List'!$A$9:$M$163,10)</f>
        <v>4.5</v>
      </c>
      <c r="F272" s="6">
        <f t="shared" si="4"/>
        <v>4.5</v>
      </c>
    </row>
    <row r="273" spans="1:6" x14ac:dyDescent="0.25">
      <c r="A273" s="32">
        <v>44199</v>
      </c>
      <c r="B273" s="4">
        <v>210</v>
      </c>
      <c r="C273" s="5" t="str">
        <f>VLOOKUP($B273,'Inventory List'!$A$9:$M$163,8)</f>
        <v>Footwear, Shoes, SlipOns, Boys, S, White</v>
      </c>
      <c r="D273" s="4">
        <v>2</v>
      </c>
      <c r="E273" s="173">
        <f>VLOOKUP($B273,'Inventory List'!$A$9:$M$163,10)</f>
        <v>4.5</v>
      </c>
      <c r="F273" s="6">
        <f t="shared" si="4"/>
        <v>9</v>
      </c>
    </row>
    <row r="274" spans="1:6" x14ac:dyDescent="0.25">
      <c r="A274" s="32">
        <v>44199</v>
      </c>
      <c r="B274" s="4">
        <v>211</v>
      </c>
      <c r="C274" s="5" t="str">
        <f>VLOOKUP($B274,'Inventory List'!$A$9:$M$163,8)</f>
        <v>Footwear, Shoes, SlipOns, Boys, M, Black</v>
      </c>
      <c r="D274" s="4">
        <v>2</v>
      </c>
      <c r="E274" s="173">
        <f>VLOOKUP($B274,'Inventory List'!$A$9:$M$163,10)</f>
        <v>2.5</v>
      </c>
      <c r="F274" s="6">
        <f t="shared" si="4"/>
        <v>5</v>
      </c>
    </row>
    <row r="275" spans="1:6" x14ac:dyDescent="0.25">
      <c r="A275" s="32">
        <v>44199</v>
      </c>
      <c r="B275" s="4">
        <v>212</v>
      </c>
      <c r="C275" s="5" t="str">
        <f>VLOOKUP($B275,'Inventory List'!$A$9:$M$163,8)</f>
        <v>Footwear, Shoes, SlipOns, Boys, M, Red</v>
      </c>
      <c r="D275" s="4">
        <v>5</v>
      </c>
      <c r="E275" s="173">
        <f>VLOOKUP($B275,'Inventory List'!$A$9:$M$163,10)</f>
        <v>2.5</v>
      </c>
      <c r="F275" s="6">
        <f t="shared" si="4"/>
        <v>12.5</v>
      </c>
    </row>
    <row r="276" spans="1:6" x14ac:dyDescent="0.25">
      <c r="A276" s="32">
        <v>44199</v>
      </c>
      <c r="B276" s="4">
        <v>213</v>
      </c>
      <c r="C276" s="5" t="str">
        <f>VLOOKUP($B276,'Inventory List'!$A$9:$M$163,8)</f>
        <v>Footwear, Shoes, SlipOns, Boys, M, White</v>
      </c>
      <c r="D276" s="4">
        <v>2</v>
      </c>
      <c r="E276" s="173">
        <f>VLOOKUP($B276,'Inventory List'!$A$9:$M$163,10)</f>
        <v>2.5</v>
      </c>
      <c r="F276" s="6">
        <f t="shared" si="4"/>
        <v>5</v>
      </c>
    </row>
    <row r="277" spans="1:6" x14ac:dyDescent="0.25">
      <c r="A277" s="32">
        <v>44199</v>
      </c>
      <c r="B277" s="4">
        <v>214</v>
      </c>
      <c r="C277" s="5" t="str">
        <f>VLOOKUP($B277,'Inventory List'!$A$9:$M$163,8)</f>
        <v>Footwear, Shoes, SlipOns, Boys, L, Black</v>
      </c>
      <c r="D277" s="4">
        <v>5</v>
      </c>
      <c r="E277" s="173">
        <f>VLOOKUP($B277,'Inventory List'!$A$9:$M$163,10)</f>
        <v>5.5</v>
      </c>
      <c r="F277" s="6">
        <f t="shared" si="4"/>
        <v>27.5</v>
      </c>
    </row>
    <row r="278" spans="1:6" x14ac:dyDescent="0.25">
      <c r="A278" s="32">
        <v>44199</v>
      </c>
      <c r="B278" s="4">
        <v>215</v>
      </c>
      <c r="C278" s="5" t="str">
        <f>VLOOKUP($B278,'Inventory List'!$A$9:$M$163,8)</f>
        <v>Footwear, Shoes, SlipOns, Boys, L, Red</v>
      </c>
      <c r="D278" s="4">
        <v>4</v>
      </c>
      <c r="E278" s="173">
        <f>VLOOKUP($B278,'Inventory List'!$A$9:$M$163,10)</f>
        <v>5.5</v>
      </c>
      <c r="F278" s="6">
        <f t="shared" si="4"/>
        <v>22</v>
      </c>
    </row>
    <row r="279" spans="1:6" x14ac:dyDescent="0.25">
      <c r="A279" s="32">
        <v>44199</v>
      </c>
      <c r="B279" s="4">
        <v>216</v>
      </c>
      <c r="C279" s="5" t="str">
        <f>VLOOKUP($B279,'Inventory List'!$A$9:$M$163,8)</f>
        <v>Footwear, Shoes, SlipOns, Boys, L, White</v>
      </c>
      <c r="D279" s="4">
        <v>1</v>
      </c>
      <c r="E279" s="173">
        <f>VLOOKUP($B279,'Inventory List'!$A$9:$M$163,10)</f>
        <v>5.5</v>
      </c>
      <c r="F279" s="6">
        <f t="shared" si="4"/>
        <v>5.5</v>
      </c>
    </row>
    <row r="280" spans="1:6" x14ac:dyDescent="0.25">
      <c r="A280" s="32">
        <v>44199</v>
      </c>
      <c r="B280" s="4">
        <v>217</v>
      </c>
      <c r="C280" s="5" t="str">
        <f>VLOOKUP($B280,'Inventory List'!$A$9:$M$163,8)</f>
        <v>Footwear, Shoes, SlipOns, Girls, S, Black</v>
      </c>
      <c r="D280" s="4">
        <v>4</v>
      </c>
      <c r="E280" s="173">
        <f>VLOOKUP($B280,'Inventory List'!$A$9:$M$163,10)</f>
        <v>4.5</v>
      </c>
      <c r="F280" s="6">
        <f t="shared" si="4"/>
        <v>18</v>
      </c>
    </row>
    <row r="281" spans="1:6" x14ac:dyDescent="0.25">
      <c r="A281" s="32">
        <v>44199</v>
      </c>
      <c r="B281" s="4">
        <v>218</v>
      </c>
      <c r="C281" s="5" t="str">
        <f>VLOOKUP($B281,'Inventory List'!$A$9:$M$163,8)</f>
        <v>Footwear, Shoes, SlipOns, Girls, S, Red</v>
      </c>
      <c r="D281" s="4">
        <v>1</v>
      </c>
      <c r="E281" s="173">
        <f>VLOOKUP($B281,'Inventory List'!$A$9:$M$163,10)</f>
        <v>4.5</v>
      </c>
      <c r="F281" s="6">
        <f t="shared" si="4"/>
        <v>4.5</v>
      </c>
    </row>
    <row r="282" spans="1:6" x14ac:dyDescent="0.25">
      <c r="A282" s="32">
        <v>44199</v>
      </c>
      <c r="B282" s="4">
        <v>219</v>
      </c>
      <c r="C282" s="5" t="str">
        <f>VLOOKUP($B282,'Inventory List'!$A$9:$M$163,8)</f>
        <v>Footwear, Shoes, SlipOns, Girls, S, White</v>
      </c>
      <c r="D282" s="4">
        <v>5</v>
      </c>
      <c r="E282" s="173">
        <f>VLOOKUP($B282,'Inventory List'!$A$9:$M$163,10)</f>
        <v>4.5</v>
      </c>
      <c r="F282" s="6">
        <f t="shared" si="4"/>
        <v>22.5</v>
      </c>
    </row>
    <row r="283" spans="1:6" x14ac:dyDescent="0.25">
      <c r="A283" s="32">
        <v>44199</v>
      </c>
      <c r="B283" s="4">
        <v>220</v>
      </c>
      <c r="C283" s="5" t="str">
        <f>VLOOKUP($B283,'Inventory List'!$A$9:$M$163,8)</f>
        <v>Footwear, Shoes, SlipOns, Girls, M, Black</v>
      </c>
      <c r="D283" s="4">
        <v>4</v>
      </c>
      <c r="E283" s="173">
        <f>VLOOKUP($B283,'Inventory List'!$A$9:$M$163,10)</f>
        <v>2.5</v>
      </c>
      <c r="F283" s="6">
        <f t="shared" si="4"/>
        <v>10</v>
      </c>
    </row>
    <row r="284" spans="1:6" x14ac:dyDescent="0.25">
      <c r="A284" s="32">
        <v>44199</v>
      </c>
      <c r="B284" s="4">
        <v>221</v>
      </c>
      <c r="C284" s="5" t="str">
        <f>VLOOKUP($B284,'Inventory List'!$A$9:$M$163,8)</f>
        <v>Footwear, Shoes, SlipOns, Girls, M, Red</v>
      </c>
      <c r="D284" s="4">
        <v>2</v>
      </c>
      <c r="E284" s="173">
        <f>VLOOKUP($B284,'Inventory List'!$A$9:$M$163,10)</f>
        <v>2.5</v>
      </c>
      <c r="F284" s="6">
        <f t="shared" si="4"/>
        <v>5</v>
      </c>
    </row>
    <row r="285" spans="1:6" x14ac:dyDescent="0.25">
      <c r="A285" s="32">
        <v>44199</v>
      </c>
      <c r="B285" s="4">
        <v>222</v>
      </c>
      <c r="C285" s="5" t="str">
        <f>VLOOKUP($B285,'Inventory List'!$A$9:$M$163,8)</f>
        <v>Footwear, Shoes, SlipOns, Girls, M, White</v>
      </c>
      <c r="D285" s="4">
        <v>1</v>
      </c>
      <c r="E285" s="173">
        <f>VLOOKUP($B285,'Inventory List'!$A$9:$M$163,10)</f>
        <v>2.5</v>
      </c>
      <c r="F285" s="6">
        <f t="shared" si="4"/>
        <v>2.5</v>
      </c>
    </row>
    <row r="286" spans="1:6" x14ac:dyDescent="0.25">
      <c r="A286" s="32">
        <v>44199</v>
      </c>
      <c r="B286" s="4">
        <v>223</v>
      </c>
      <c r="C286" s="5" t="str">
        <f>VLOOKUP($B286,'Inventory List'!$A$9:$M$163,8)</f>
        <v>Footwear, Shoes, SlipOns, Girls, L, Black</v>
      </c>
      <c r="D286" s="4">
        <v>1</v>
      </c>
      <c r="E286" s="173">
        <f>VLOOKUP($B286,'Inventory List'!$A$9:$M$163,10)</f>
        <v>5.5</v>
      </c>
      <c r="F286" s="6">
        <f t="shared" si="4"/>
        <v>5.5</v>
      </c>
    </row>
    <row r="287" spans="1:6" x14ac:dyDescent="0.25">
      <c r="A287" s="32">
        <v>44199</v>
      </c>
      <c r="B287" s="4">
        <v>224</v>
      </c>
      <c r="C287" s="5" t="str">
        <f>VLOOKUP($B287,'Inventory List'!$A$9:$M$163,8)</f>
        <v>Footwear, Shoes, SlipOns, Girls, L, Red</v>
      </c>
      <c r="D287" s="4">
        <v>4</v>
      </c>
      <c r="E287" s="173">
        <f>VLOOKUP($B287,'Inventory List'!$A$9:$M$163,10)</f>
        <v>5.5</v>
      </c>
      <c r="F287" s="6">
        <f t="shared" si="4"/>
        <v>22</v>
      </c>
    </row>
    <row r="288" spans="1:6" x14ac:dyDescent="0.25">
      <c r="A288" s="32">
        <v>44199</v>
      </c>
      <c r="B288" s="4">
        <v>225</v>
      </c>
      <c r="C288" s="5" t="str">
        <f>VLOOKUP($B288,'Inventory List'!$A$9:$M$163,8)</f>
        <v>Footwear, Shoes, SlipOns, Girls, L, White</v>
      </c>
      <c r="D288" s="4">
        <v>1</v>
      </c>
      <c r="E288" s="173">
        <f>VLOOKUP($B288,'Inventory List'!$A$9:$M$163,10)</f>
        <v>5.5</v>
      </c>
      <c r="F288" s="6">
        <f t="shared" si="4"/>
        <v>5.5</v>
      </c>
    </row>
    <row r="289" spans="1:6" x14ac:dyDescent="0.25">
      <c r="A289" s="32">
        <v>44199</v>
      </c>
      <c r="B289" s="4">
        <v>226</v>
      </c>
      <c r="C289" s="5" t="str">
        <f>VLOOKUP($B289,'Inventory List'!$A$9:$M$163,8)</f>
        <v>Accessories, Tie Clip, , Mens, One Size, Gold</v>
      </c>
      <c r="D289" s="4">
        <v>1</v>
      </c>
      <c r="E289" s="173">
        <f>VLOOKUP($B289,'Inventory List'!$A$9:$M$163,10)</f>
        <v>2.5</v>
      </c>
      <c r="F289" s="6">
        <f t="shared" si="4"/>
        <v>2.5</v>
      </c>
    </row>
    <row r="290" spans="1:6" x14ac:dyDescent="0.25">
      <c r="A290" s="32">
        <v>44199</v>
      </c>
      <c r="B290" s="4">
        <v>227</v>
      </c>
      <c r="C290" s="5" t="str">
        <f>VLOOKUP($B290,'Inventory List'!$A$9:$M$163,8)</f>
        <v>Accessories, Tie Clip, , Mens, One Size, Silver</v>
      </c>
      <c r="D290" s="4">
        <v>1</v>
      </c>
      <c r="E290" s="173">
        <f>VLOOKUP($B290,'Inventory List'!$A$9:$M$163,10)</f>
        <v>2.5</v>
      </c>
      <c r="F290" s="6">
        <f t="shared" si="4"/>
        <v>2.5</v>
      </c>
    </row>
    <row r="291" spans="1:6" x14ac:dyDescent="0.25">
      <c r="A291" s="32">
        <v>44199</v>
      </c>
      <c r="B291" s="4">
        <v>228</v>
      </c>
      <c r="C291" s="5" t="str">
        <f>VLOOKUP($B291,'Inventory List'!$A$9:$M$163,8)</f>
        <v>Accessories, Cuff Links, , Mens, One Size, Gold</v>
      </c>
      <c r="D291" s="4">
        <v>4</v>
      </c>
      <c r="E291" s="173">
        <f>VLOOKUP($B291,'Inventory List'!$A$9:$M$163,10)</f>
        <v>2.5</v>
      </c>
      <c r="F291" s="6">
        <f t="shared" si="4"/>
        <v>10</v>
      </c>
    </row>
    <row r="292" spans="1:6" x14ac:dyDescent="0.25">
      <c r="A292" s="32">
        <v>44199</v>
      </c>
      <c r="B292" s="4">
        <v>229</v>
      </c>
      <c r="C292" s="5" t="str">
        <f>VLOOKUP($B292,'Inventory List'!$A$9:$M$163,8)</f>
        <v>Accessories, Cuff Links, , Mens, One Size, Silver</v>
      </c>
      <c r="D292" s="4">
        <v>3</v>
      </c>
      <c r="E292" s="173">
        <f>VLOOKUP($B292,'Inventory List'!$A$9:$M$163,10)</f>
        <v>2.5</v>
      </c>
      <c r="F292" s="6">
        <f t="shared" ref="F292:F335" si="5">D292*E292</f>
        <v>7.5</v>
      </c>
    </row>
    <row r="293" spans="1:6" x14ac:dyDescent="0.25">
      <c r="A293" s="32">
        <v>44199</v>
      </c>
      <c r="B293" s="4">
        <v>230</v>
      </c>
      <c r="C293" s="5" t="str">
        <f>VLOOKUP($B293,'Inventory List'!$A$9:$M$163,8)</f>
        <v>Accessories, Hair Accessories, Ponytail Ties, Women, Women, Assorted Set</v>
      </c>
      <c r="D293" s="4">
        <v>1</v>
      </c>
      <c r="E293" s="173">
        <f>VLOOKUP($B293,'Inventory List'!$A$9:$M$163,10)</f>
        <v>4.5</v>
      </c>
      <c r="F293" s="6">
        <f t="shared" si="5"/>
        <v>4.5</v>
      </c>
    </row>
    <row r="294" spans="1:6" x14ac:dyDescent="0.25">
      <c r="A294" s="32">
        <v>44199</v>
      </c>
      <c r="B294" s="4">
        <v>231</v>
      </c>
      <c r="C294" s="5" t="str">
        <f>VLOOKUP($B294,'Inventory List'!$A$9:$M$163,8)</f>
        <v>Accessories, Hair Accessories, Headbands, Women, Women, Assorted Set</v>
      </c>
      <c r="D294" s="4">
        <v>4</v>
      </c>
      <c r="E294" s="173">
        <f>VLOOKUP($B294,'Inventory List'!$A$9:$M$163,10)</f>
        <v>4.5</v>
      </c>
      <c r="F294" s="6">
        <f t="shared" si="5"/>
        <v>18</v>
      </c>
    </row>
    <row r="295" spans="1:6" x14ac:dyDescent="0.25">
      <c r="A295" s="32">
        <v>44199</v>
      </c>
      <c r="B295" s="4">
        <v>232</v>
      </c>
      <c r="C295" s="5" t="str">
        <f>VLOOKUP($B295,'Inventory List'!$A$9:$M$163,8)</f>
        <v>Accessories, Hair Accessories, Ponytail Ties, Girls, Girls, Assorted Set</v>
      </c>
      <c r="D295" s="4">
        <v>5</v>
      </c>
      <c r="E295" s="173">
        <f>VLOOKUP($B295,'Inventory List'!$A$9:$M$163,10)</f>
        <v>4.5</v>
      </c>
      <c r="F295" s="6">
        <f t="shared" si="5"/>
        <v>22.5</v>
      </c>
    </row>
    <row r="296" spans="1:6" x14ac:dyDescent="0.25">
      <c r="A296" s="32">
        <v>44199</v>
      </c>
      <c r="B296" s="4">
        <v>233</v>
      </c>
      <c r="C296" s="5" t="str">
        <f>VLOOKUP($B296,'Inventory List'!$A$9:$M$163,8)</f>
        <v>Accessories, Hair Accessories, Headbands, Girls, Girls, Assorted Set</v>
      </c>
      <c r="D296" s="4">
        <v>2</v>
      </c>
      <c r="E296" s="173">
        <f>VLOOKUP($B296,'Inventory List'!$A$9:$M$163,10)</f>
        <v>4.5</v>
      </c>
      <c r="F296" s="6">
        <f t="shared" si="5"/>
        <v>9</v>
      </c>
    </row>
    <row r="297" spans="1:6" x14ac:dyDescent="0.25">
      <c r="A297" s="32">
        <v>44199</v>
      </c>
      <c r="B297" s="4">
        <v>234</v>
      </c>
      <c r="C297" s="5" t="str">
        <f>VLOOKUP($B297,'Inventory List'!$A$9:$M$163,8)</f>
        <v>Accessories, Jewelry, Necklace, Women, 18", Gold</v>
      </c>
      <c r="D297" s="4">
        <v>4</v>
      </c>
      <c r="E297" s="173">
        <f>VLOOKUP($B297,'Inventory List'!$A$9:$M$163,10)</f>
        <v>17.5</v>
      </c>
      <c r="F297" s="6">
        <f t="shared" si="5"/>
        <v>70</v>
      </c>
    </row>
    <row r="298" spans="1:6" x14ac:dyDescent="0.25">
      <c r="A298" s="32">
        <v>44199</v>
      </c>
      <c r="B298" s="4">
        <v>235</v>
      </c>
      <c r="C298" s="5" t="str">
        <f>VLOOKUP($B298,'Inventory List'!$A$9:$M$163,8)</f>
        <v>Accessories, Jewelry, Necklace, Women, 18", Silver</v>
      </c>
      <c r="D298" s="4">
        <v>2</v>
      </c>
      <c r="E298" s="173">
        <f>VLOOKUP($B298,'Inventory List'!$A$9:$M$163,10)</f>
        <v>17.5</v>
      </c>
      <c r="F298" s="6">
        <f t="shared" si="5"/>
        <v>35</v>
      </c>
    </row>
    <row r="299" spans="1:6" x14ac:dyDescent="0.25">
      <c r="A299" s="32">
        <v>44199</v>
      </c>
      <c r="B299" s="4">
        <v>236</v>
      </c>
      <c r="C299" s="5" t="str">
        <f>VLOOKUP($B299,'Inventory List'!$A$9:$M$163,8)</f>
        <v>Accessories, Jewelry, Necklace, Girls, 10", Gold</v>
      </c>
      <c r="D299" s="4">
        <v>5</v>
      </c>
      <c r="E299" s="173">
        <f>VLOOKUP($B299,'Inventory List'!$A$9:$M$163,10)</f>
        <v>14.5</v>
      </c>
      <c r="F299" s="6">
        <f t="shared" si="5"/>
        <v>72.5</v>
      </c>
    </row>
    <row r="300" spans="1:6" x14ac:dyDescent="0.25">
      <c r="A300" s="32">
        <v>44199</v>
      </c>
      <c r="B300" s="4">
        <v>237</v>
      </c>
      <c r="C300" s="5" t="str">
        <f>VLOOKUP($B300,'Inventory List'!$A$9:$M$163,8)</f>
        <v>Accessories, Jewelry, Necklace, Girls, 10", Silver</v>
      </c>
      <c r="D300" s="4">
        <v>2</v>
      </c>
      <c r="E300" s="173">
        <f>VLOOKUP($B300,'Inventory List'!$A$9:$M$163,10)</f>
        <v>14.5</v>
      </c>
      <c r="F300" s="6">
        <f t="shared" si="5"/>
        <v>29</v>
      </c>
    </row>
    <row r="301" spans="1:6" x14ac:dyDescent="0.25">
      <c r="A301" s="32">
        <v>44199</v>
      </c>
      <c r="B301" s="4">
        <v>238</v>
      </c>
      <c r="C301" s="5" t="str">
        <f>VLOOKUP($B301,'Inventory List'!$A$9:$M$163,8)</f>
        <v>Accessories, Jewelry, Bracelet, Women, 8", Gold</v>
      </c>
      <c r="D301" s="4">
        <v>1</v>
      </c>
      <c r="E301" s="173">
        <f>VLOOKUP($B301,'Inventory List'!$A$9:$M$163,10)</f>
        <v>4</v>
      </c>
      <c r="F301" s="6">
        <f t="shared" si="5"/>
        <v>4</v>
      </c>
    </row>
    <row r="302" spans="1:6" x14ac:dyDescent="0.25">
      <c r="A302" s="32">
        <v>44199</v>
      </c>
      <c r="B302" s="4">
        <v>239</v>
      </c>
      <c r="C302" s="5" t="str">
        <f>VLOOKUP($B302,'Inventory List'!$A$9:$M$163,8)</f>
        <v>Accessories, Jewelry, Bracelet, Women, 8", Silver</v>
      </c>
      <c r="D302" s="4">
        <v>3</v>
      </c>
      <c r="E302" s="173">
        <f>VLOOKUP($B302,'Inventory List'!$A$9:$M$163,10)</f>
        <v>4</v>
      </c>
      <c r="F302" s="6">
        <f t="shared" si="5"/>
        <v>12</v>
      </c>
    </row>
    <row r="303" spans="1:6" x14ac:dyDescent="0.25">
      <c r="A303" s="32">
        <v>44199</v>
      </c>
      <c r="B303" s="4">
        <v>240</v>
      </c>
      <c r="C303" s="5" t="str">
        <f>VLOOKUP($B303,'Inventory List'!$A$9:$M$163,8)</f>
        <v>Accessories, Jewelry, Bracelet, Girls, 5", Gold</v>
      </c>
      <c r="D303" s="4">
        <v>1</v>
      </c>
      <c r="E303" s="173">
        <f>VLOOKUP($B303,'Inventory List'!$A$9:$M$163,10)</f>
        <v>4.5</v>
      </c>
      <c r="F303" s="6">
        <f t="shared" si="5"/>
        <v>4.5</v>
      </c>
    </row>
    <row r="304" spans="1:6" x14ac:dyDescent="0.25">
      <c r="A304" s="32">
        <v>44199</v>
      </c>
      <c r="B304" s="4">
        <v>241</v>
      </c>
      <c r="C304" s="5" t="str">
        <f>VLOOKUP($B304,'Inventory List'!$A$9:$M$163,8)</f>
        <v>Accessories, Jewelry, Bracelet, Girls, 5", Silver</v>
      </c>
      <c r="D304" s="4">
        <v>2</v>
      </c>
      <c r="E304" s="173">
        <f>VLOOKUP($B304,'Inventory List'!$A$9:$M$163,10)</f>
        <v>4.5</v>
      </c>
      <c r="F304" s="6">
        <f t="shared" si="5"/>
        <v>9</v>
      </c>
    </row>
    <row r="305" spans="1:6" x14ac:dyDescent="0.25">
      <c r="A305" s="32">
        <v>44199</v>
      </c>
      <c r="B305" s="4">
        <v>242</v>
      </c>
      <c r="C305" s="5" t="str">
        <f>VLOOKUP($B305,'Inventory List'!$A$9:$M$163,8)</f>
        <v>Hats, Sun hat, Eyelet, Women, Women, White</v>
      </c>
      <c r="D305" s="4">
        <v>2</v>
      </c>
      <c r="E305" s="173">
        <f>VLOOKUP($B305,'Inventory List'!$A$9:$M$163,10)</f>
        <v>5.5</v>
      </c>
      <c r="F305" s="6">
        <f t="shared" si="5"/>
        <v>11</v>
      </c>
    </row>
    <row r="306" spans="1:6" x14ac:dyDescent="0.25">
      <c r="A306" s="32">
        <v>44199</v>
      </c>
      <c r="B306" s="4">
        <v>243</v>
      </c>
      <c r="C306" s="5" t="str">
        <f>VLOOKUP($B306,'Inventory List'!$A$9:$M$163,8)</f>
        <v>Hats, Sun hat, Eyelet, Women, Women, Blue</v>
      </c>
      <c r="D306" s="4">
        <v>4</v>
      </c>
      <c r="E306" s="173">
        <f>VLOOKUP($B306,'Inventory List'!$A$9:$M$163,10)</f>
        <v>5.5</v>
      </c>
      <c r="F306" s="6">
        <f t="shared" si="5"/>
        <v>22</v>
      </c>
    </row>
    <row r="307" spans="1:6" x14ac:dyDescent="0.25">
      <c r="A307" s="32">
        <v>44199</v>
      </c>
      <c r="B307" s="4">
        <v>244</v>
      </c>
      <c r="C307" s="5" t="str">
        <f>VLOOKUP($B307,'Inventory List'!$A$9:$M$163,8)</f>
        <v>Hats, Sun hat, Eyelet, Girls, Girls, White</v>
      </c>
      <c r="D307" s="4">
        <v>3</v>
      </c>
      <c r="E307" s="173">
        <f>VLOOKUP($B307,'Inventory List'!$A$9:$M$163,10)</f>
        <v>4</v>
      </c>
      <c r="F307" s="6">
        <f t="shared" si="5"/>
        <v>12</v>
      </c>
    </row>
    <row r="308" spans="1:6" x14ac:dyDescent="0.25">
      <c r="A308" s="32">
        <v>44199</v>
      </c>
      <c r="B308" s="4">
        <v>245</v>
      </c>
      <c r="C308" s="5" t="str">
        <f>VLOOKUP($B308,'Inventory List'!$A$9:$M$163,8)</f>
        <v>Hats, Sun hat, Eyelet, Girls, Girls, Blue</v>
      </c>
      <c r="D308" s="4">
        <v>4</v>
      </c>
      <c r="E308" s="173">
        <f>VLOOKUP($B308,'Inventory List'!$A$9:$M$163,10)</f>
        <v>4</v>
      </c>
      <c r="F308" s="6">
        <f t="shared" si="5"/>
        <v>16</v>
      </c>
    </row>
    <row r="309" spans="1:6" x14ac:dyDescent="0.25">
      <c r="A309" s="32">
        <v>44199</v>
      </c>
      <c r="B309" s="4">
        <v>246</v>
      </c>
      <c r="C309" s="5" t="str">
        <f>VLOOKUP($B309,'Inventory List'!$A$9:$M$163,8)</f>
        <v>Hats, Ball cap, Cotton, Mens, Mens, Blue</v>
      </c>
      <c r="D309" s="4">
        <v>1</v>
      </c>
      <c r="E309" s="173">
        <f>VLOOKUP($B309,'Inventory List'!$A$9:$M$163,10)</f>
        <v>2.5</v>
      </c>
      <c r="F309" s="6">
        <f t="shared" si="5"/>
        <v>2.5</v>
      </c>
    </row>
    <row r="310" spans="1:6" x14ac:dyDescent="0.25">
      <c r="A310" s="32">
        <v>44199</v>
      </c>
      <c r="B310" s="4">
        <v>247</v>
      </c>
      <c r="C310" s="5" t="str">
        <f>VLOOKUP($B310,'Inventory List'!$A$9:$M$163,8)</f>
        <v>Hats, Ball cap, Cotton, Mens, Mens, Green</v>
      </c>
      <c r="D310" s="4">
        <v>3</v>
      </c>
      <c r="E310" s="173">
        <f>VLOOKUP($B310,'Inventory List'!$A$9:$M$163,10)</f>
        <v>2.5</v>
      </c>
      <c r="F310" s="6">
        <f t="shared" si="5"/>
        <v>7.5</v>
      </c>
    </row>
    <row r="311" spans="1:6" x14ac:dyDescent="0.25">
      <c r="A311" s="32">
        <v>44199</v>
      </c>
      <c r="B311" s="4">
        <v>248</v>
      </c>
      <c r="C311" s="5" t="str">
        <f>VLOOKUP($B311,'Inventory List'!$A$9:$M$163,8)</f>
        <v>Hats, Ball cap, Cotton, Mens, Mens, Red</v>
      </c>
      <c r="D311" s="4">
        <v>1</v>
      </c>
      <c r="E311" s="173">
        <f>VLOOKUP($B311,'Inventory List'!$A$9:$M$163,10)</f>
        <v>2.5</v>
      </c>
      <c r="F311" s="6">
        <f t="shared" si="5"/>
        <v>2.5</v>
      </c>
    </row>
    <row r="312" spans="1:6" x14ac:dyDescent="0.25">
      <c r="A312" s="32">
        <v>44199</v>
      </c>
      <c r="B312" s="4">
        <v>249</v>
      </c>
      <c r="C312" s="5" t="str">
        <f>VLOOKUP($B312,'Inventory List'!$A$9:$M$163,8)</f>
        <v>Hats, Ball cap, Cotton, Womens, Womens, Blue</v>
      </c>
      <c r="D312" s="4">
        <v>1</v>
      </c>
      <c r="E312" s="173">
        <f>VLOOKUP($B312,'Inventory List'!$A$9:$M$163,10)</f>
        <v>2.5</v>
      </c>
      <c r="F312" s="6">
        <f t="shared" si="5"/>
        <v>2.5</v>
      </c>
    </row>
    <row r="313" spans="1:6" x14ac:dyDescent="0.25">
      <c r="A313" s="32">
        <v>44199</v>
      </c>
      <c r="B313" s="4">
        <v>250</v>
      </c>
      <c r="C313" s="5" t="str">
        <f>VLOOKUP($B313,'Inventory List'!$A$9:$M$163,8)</f>
        <v>Hats, Ball cap, Cotton, Womens, Womens, Green</v>
      </c>
      <c r="D313" s="4">
        <v>4</v>
      </c>
      <c r="E313" s="173">
        <f>VLOOKUP($B313,'Inventory List'!$A$9:$M$163,10)</f>
        <v>2.5</v>
      </c>
      <c r="F313" s="6">
        <f t="shared" si="5"/>
        <v>10</v>
      </c>
    </row>
    <row r="314" spans="1:6" x14ac:dyDescent="0.25">
      <c r="A314" s="32">
        <v>44199</v>
      </c>
      <c r="B314" s="4">
        <v>251</v>
      </c>
      <c r="C314" s="5" t="str">
        <f>VLOOKUP($B314,'Inventory List'!$A$9:$M$163,8)</f>
        <v>Hats, Ball cap, Cotton, Womens, Womens, Red</v>
      </c>
      <c r="D314" s="4">
        <v>4</v>
      </c>
      <c r="E314" s="173">
        <f>VLOOKUP($B314,'Inventory List'!$A$9:$M$163,10)</f>
        <v>2.5</v>
      </c>
      <c r="F314" s="6">
        <f t="shared" si="5"/>
        <v>10</v>
      </c>
    </row>
    <row r="315" spans="1:6" x14ac:dyDescent="0.25">
      <c r="A315" s="32">
        <v>44199</v>
      </c>
      <c r="B315" s="4">
        <v>252</v>
      </c>
      <c r="C315" s="5" t="str">
        <f>VLOOKUP($B315,'Inventory List'!$A$9:$M$163,8)</f>
        <v>Hats, Ball cap, Cotton, Kids, Kids, Blue</v>
      </c>
      <c r="D315" s="4">
        <v>3</v>
      </c>
      <c r="E315" s="173">
        <f>VLOOKUP($B315,'Inventory List'!$A$9:$M$163,10)</f>
        <v>2.5</v>
      </c>
      <c r="F315" s="6">
        <f t="shared" si="5"/>
        <v>7.5</v>
      </c>
    </row>
    <row r="316" spans="1:6" x14ac:dyDescent="0.25">
      <c r="A316" s="32">
        <v>44199</v>
      </c>
      <c r="B316" s="4">
        <v>253</v>
      </c>
      <c r="C316" s="5" t="str">
        <f>VLOOKUP($B316,'Inventory List'!$A$9:$M$163,8)</f>
        <v>Hats, Ball cap, Cotton, Kids, Kids, Green</v>
      </c>
      <c r="D316" s="4">
        <v>2</v>
      </c>
      <c r="E316" s="173">
        <f>VLOOKUP($B316,'Inventory List'!$A$9:$M$163,10)</f>
        <v>2.5</v>
      </c>
      <c r="F316" s="6">
        <f t="shared" si="5"/>
        <v>5</v>
      </c>
    </row>
    <row r="317" spans="1:6" x14ac:dyDescent="0.25">
      <c r="A317" s="32">
        <v>44199</v>
      </c>
      <c r="B317" s="4">
        <v>254</v>
      </c>
      <c r="C317" s="5" t="str">
        <f>VLOOKUP($B317,'Inventory List'!$A$9:$M$163,8)</f>
        <v>Hats, Ball cap, Cotton, Kids, Kids, Red</v>
      </c>
      <c r="D317" s="4">
        <v>3</v>
      </c>
      <c r="E317" s="173">
        <f>VLOOKUP($B317,'Inventory List'!$A$9:$M$163,10)</f>
        <v>2.5</v>
      </c>
      <c r="F317" s="6">
        <f t="shared" si="5"/>
        <v>7.5</v>
      </c>
    </row>
    <row r="318" spans="1:6" x14ac:dyDescent="0.25">
      <c r="A318" s="32">
        <v>44242</v>
      </c>
      <c r="B318" s="4">
        <v>103</v>
      </c>
      <c r="C318" s="5" t="str">
        <f>VLOOKUP($B318,'Inventory List'!$A$9:$M$163,8)</f>
        <v>Clothing, Pant, Dress, Mens, M, Black</v>
      </c>
      <c r="D318" s="4">
        <v>5</v>
      </c>
      <c r="E318" s="173">
        <f>VLOOKUP($B318,'Inventory List'!$A$9:$M$163,10)</f>
        <v>13</v>
      </c>
      <c r="F318" s="6">
        <f t="shared" si="5"/>
        <v>65</v>
      </c>
    </row>
    <row r="319" spans="1:6" x14ac:dyDescent="0.25">
      <c r="A319" s="32">
        <v>44242</v>
      </c>
      <c r="B319" s="4">
        <v>104</v>
      </c>
      <c r="C319" s="5" t="str">
        <f>VLOOKUP($B319,'Inventory List'!$A$9:$M$163,8)</f>
        <v>Clothing, Pant, Dress, Mens, M, Brown</v>
      </c>
      <c r="D319" s="4">
        <v>4</v>
      </c>
      <c r="E319" s="173">
        <f>VLOOKUP($B319,'Inventory List'!$A$9:$M$163,10)</f>
        <v>13</v>
      </c>
      <c r="F319" s="6">
        <f t="shared" si="5"/>
        <v>52</v>
      </c>
    </row>
    <row r="320" spans="1:6" x14ac:dyDescent="0.25">
      <c r="A320" s="32">
        <v>44242</v>
      </c>
      <c r="B320" s="4">
        <v>105</v>
      </c>
      <c r="C320" s="5" t="str">
        <f>VLOOKUP($B320,'Inventory List'!$A$9:$M$163,8)</f>
        <v>Clothing, Pant, Dress, Mens, M, Tan</v>
      </c>
      <c r="D320" s="4">
        <v>3</v>
      </c>
      <c r="E320" s="173">
        <f>VLOOKUP($B320,'Inventory List'!$A$9:$M$163,10)</f>
        <v>13</v>
      </c>
      <c r="F320" s="6">
        <f t="shared" si="5"/>
        <v>39</v>
      </c>
    </row>
    <row r="321" spans="1:6" x14ac:dyDescent="0.25">
      <c r="A321" s="32">
        <v>44242</v>
      </c>
      <c r="B321" s="4">
        <v>157</v>
      </c>
      <c r="C321" s="5" t="str">
        <f>VLOOKUP($B321,'Inventory List'!$A$9:$M$163,8)</f>
        <v>Clothing, Pant, Casual, Boys, M, Green</v>
      </c>
      <c r="D321" s="4">
        <v>5</v>
      </c>
      <c r="E321" s="173">
        <f>VLOOKUP($B321,'Inventory List'!$A$9:$M$163,10)</f>
        <v>14.5</v>
      </c>
      <c r="F321" s="6">
        <f t="shared" si="5"/>
        <v>72.5</v>
      </c>
    </row>
    <row r="322" spans="1:6" x14ac:dyDescent="0.25">
      <c r="A322" s="32">
        <v>44242</v>
      </c>
      <c r="B322" s="4">
        <v>158</v>
      </c>
      <c r="C322" s="5" t="str">
        <f>VLOOKUP($B322,'Inventory List'!$A$9:$M$163,8)</f>
        <v>Clothing, Pant, Casual, Boys, M, Blue</v>
      </c>
      <c r="D322" s="4">
        <v>2</v>
      </c>
      <c r="E322" s="173">
        <f>VLOOKUP($B322,'Inventory List'!$A$9:$M$163,10)</f>
        <v>14.5</v>
      </c>
      <c r="F322" s="6">
        <f t="shared" si="5"/>
        <v>29</v>
      </c>
    </row>
    <row r="323" spans="1:6" x14ac:dyDescent="0.25">
      <c r="A323" s="32">
        <v>44242</v>
      </c>
      <c r="B323" s="4">
        <v>159</v>
      </c>
      <c r="C323" s="5" t="str">
        <f>VLOOKUP($B323,'Inventory List'!$A$9:$M$163,8)</f>
        <v>Clothing, Pant, Casual, Boys, M, White</v>
      </c>
      <c r="D323" s="4">
        <v>1</v>
      </c>
      <c r="E323" s="173">
        <f>VLOOKUP($B323,'Inventory List'!$A$9:$M$163,10)</f>
        <v>14.5</v>
      </c>
      <c r="F323" s="6">
        <f t="shared" si="5"/>
        <v>14.5</v>
      </c>
    </row>
    <row r="324" spans="1:6" x14ac:dyDescent="0.25">
      <c r="A324" s="32">
        <v>44242</v>
      </c>
      <c r="B324" s="4">
        <v>175</v>
      </c>
      <c r="C324" s="5" t="str">
        <f>VLOOKUP($B324,'Inventory List'!$A$9:$M$163,8)</f>
        <v>Clothing, Skirt, Flare, Womens, M, Blue</v>
      </c>
      <c r="D324" s="4">
        <v>5</v>
      </c>
      <c r="E324" s="173">
        <f>VLOOKUP($B324,'Inventory List'!$A$9:$M$163,10)</f>
        <v>29.5</v>
      </c>
      <c r="F324" s="6">
        <f t="shared" si="5"/>
        <v>147.5</v>
      </c>
    </row>
    <row r="325" spans="1:6" x14ac:dyDescent="0.25">
      <c r="A325" s="32">
        <v>44242</v>
      </c>
      <c r="B325" s="4">
        <v>176</v>
      </c>
      <c r="C325" s="5" t="str">
        <f>VLOOKUP($B325,'Inventory List'!$A$9:$M$163,8)</f>
        <v>Clothing, Skirt, Flare, Womens, M, Yellow</v>
      </c>
      <c r="D325" s="4">
        <v>5</v>
      </c>
      <c r="E325" s="173">
        <f>VLOOKUP($B325,'Inventory List'!$A$9:$M$163,10)</f>
        <v>29.5</v>
      </c>
      <c r="F325" s="6">
        <f t="shared" si="5"/>
        <v>147.5</v>
      </c>
    </row>
    <row r="326" spans="1:6" x14ac:dyDescent="0.25">
      <c r="A326" s="32">
        <v>44242</v>
      </c>
      <c r="B326" s="4">
        <v>177</v>
      </c>
      <c r="C326" s="5" t="str">
        <f>VLOOKUP($B326,'Inventory List'!$A$9:$M$163,8)</f>
        <v>Clothing, Skirt, Flare, Womens, M, Pink</v>
      </c>
      <c r="D326" s="4">
        <v>4</v>
      </c>
      <c r="E326" s="173">
        <f>VLOOKUP($B326,'Inventory List'!$A$9:$M$163,10)</f>
        <v>29.5</v>
      </c>
      <c r="F326" s="6">
        <f t="shared" si="5"/>
        <v>118</v>
      </c>
    </row>
    <row r="327" spans="1:6" x14ac:dyDescent="0.25">
      <c r="A327" s="32">
        <v>44242</v>
      </c>
      <c r="B327" s="4">
        <v>184</v>
      </c>
      <c r="C327" s="5" t="str">
        <f>VLOOKUP($B327,'Inventory List'!$A$9:$M$163,8)</f>
        <v>Clothing, Skirt &amp; Top Set, Playtime, Girls, M, Flowered</v>
      </c>
      <c r="D327" s="4">
        <v>1</v>
      </c>
      <c r="E327" s="173">
        <f>VLOOKUP($B327,'Inventory List'!$A$9:$M$163,10)</f>
        <v>11.5</v>
      </c>
      <c r="F327" s="6">
        <f t="shared" si="5"/>
        <v>11.5</v>
      </c>
    </row>
    <row r="328" spans="1:6" x14ac:dyDescent="0.25">
      <c r="A328" s="32">
        <v>44242</v>
      </c>
      <c r="B328" s="4">
        <v>185</v>
      </c>
      <c r="C328" s="5" t="str">
        <f>VLOOKUP($B328,'Inventory List'!$A$9:$M$163,8)</f>
        <v>Clothing, Skirt &amp; Top Set, Playtime, Girls, M, Butterflies</v>
      </c>
      <c r="D328" s="4">
        <v>5</v>
      </c>
      <c r="E328" s="173">
        <f>VLOOKUP($B328,'Inventory List'!$A$9:$M$163,10)</f>
        <v>11.5</v>
      </c>
      <c r="F328" s="6">
        <f t="shared" si="5"/>
        <v>57.5</v>
      </c>
    </row>
    <row r="329" spans="1:6" x14ac:dyDescent="0.25">
      <c r="A329" s="32">
        <v>44242</v>
      </c>
      <c r="B329" s="4">
        <v>186</v>
      </c>
      <c r="C329" s="5" t="str">
        <f>VLOOKUP($B329,'Inventory List'!$A$9:$M$163,8)</f>
        <v>Clothing, Skirt &amp; Top Set, Playtime, Girls, M, Animals</v>
      </c>
      <c r="D329" s="4">
        <v>2</v>
      </c>
      <c r="E329" s="173">
        <f>VLOOKUP($B329,'Inventory List'!$A$9:$M$163,10)</f>
        <v>11.5</v>
      </c>
      <c r="F329" s="6">
        <f t="shared" si="5"/>
        <v>23</v>
      </c>
    </row>
    <row r="330" spans="1:6" x14ac:dyDescent="0.25">
      <c r="A330" s="32">
        <v>44242</v>
      </c>
      <c r="B330" s="4">
        <v>193</v>
      </c>
      <c r="C330" s="5" t="str">
        <f>VLOOKUP($B330,'Inventory List'!$A$9:$M$163,8)</f>
        <v>Footwear, Shoes, SlipOns, Mens, M, Black</v>
      </c>
      <c r="D330" s="4">
        <v>2</v>
      </c>
      <c r="E330" s="173">
        <f>VLOOKUP($B330,'Inventory List'!$A$9:$M$163,10)</f>
        <v>5.5</v>
      </c>
      <c r="F330" s="6">
        <f t="shared" si="5"/>
        <v>11</v>
      </c>
    </row>
    <row r="331" spans="1:6" x14ac:dyDescent="0.25">
      <c r="A331" s="32">
        <v>44242</v>
      </c>
      <c r="B331" s="4">
        <v>194</v>
      </c>
      <c r="C331" s="5" t="str">
        <f>VLOOKUP($B331,'Inventory List'!$A$9:$M$163,8)</f>
        <v>Footwear, Shoes, SlipOns, Mens, M, Red</v>
      </c>
      <c r="D331" s="4">
        <v>2</v>
      </c>
      <c r="E331" s="173">
        <f>VLOOKUP($B331,'Inventory List'!$A$9:$M$163,10)</f>
        <v>5.5</v>
      </c>
      <c r="F331" s="6">
        <f t="shared" si="5"/>
        <v>11</v>
      </c>
    </row>
    <row r="332" spans="1:6" x14ac:dyDescent="0.25">
      <c r="A332" s="32">
        <v>44242</v>
      </c>
      <c r="B332" s="4">
        <v>195</v>
      </c>
      <c r="C332" s="5" t="str">
        <f>VLOOKUP($B332,'Inventory List'!$A$9:$M$163,8)</f>
        <v>Footwear, Shoes, SlipOns, Mens, M, White</v>
      </c>
      <c r="D332" s="4">
        <v>5</v>
      </c>
      <c r="E332" s="173">
        <f>VLOOKUP($B332,'Inventory List'!$A$9:$M$163,10)</f>
        <v>5.5</v>
      </c>
      <c r="F332" s="6">
        <f t="shared" si="5"/>
        <v>27.5</v>
      </c>
    </row>
    <row r="333" spans="1:6" x14ac:dyDescent="0.25">
      <c r="A333" s="32">
        <v>44242</v>
      </c>
      <c r="B333" s="4">
        <v>202</v>
      </c>
      <c r="C333" s="5" t="str">
        <f>VLOOKUP($B333,'Inventory List'!$A$9:$M$163,8)</f>
        <v>Footwear, Shoes, SlipOns, Womens, M, Black</v>
      </c>
      <c r="D333" s="4">
        <v>2</v>
      </c>
      <c r="E333" s="173">
        <f>VLOOKUP($B333,'Inventory List'!$A$9:$M$163,10)</f>
        <v>5.5</v>
      </c>
      <c r="F333" s="6">
        <f t="shared" si="5"/>
        <v>11</v>
      </c>
    </row>
    <row r="334" spans="1:6" x14ac:dyDescent="0.25">
      <c r="A334" s="32">
        <v>44242</v>
      </c>
      <c r="B334" s="4">
        <v>203</v>
      </c>
      <c r="C334" s="5" t="str">
        <f>VLOOKUP($B334,'Inventory List'!$A$9:$M$163,8)</f>
        <v>Footwear, Shoes, SlipOns, Womens, M, Red</v>
      </c>
      <c r="D334" s="4">
        <v>2</v>
      </c>
      <c r="E334" s="173">
        <f>VLOOKUP($B334,'Inventory List'!$A$9:$M$163,10)</f>
        <v>5.5</v>
      </c>
      <c r="F334" s="6">
        <f t="shared" si="5"/>
        <v>11</v>
      </c>
    </row>
    <row r="335" spans="1:6" x14ac:dyDescent="0.25">
      <c r="A335" s="32">
        <v>44242</v>
      </c>
      <c r="B335" s="4">
        <v>204</v>
      </c>
      <c r="C335" s="5" t="str">
        <f>VLOOKUP($B335,'Inventory List'!$A$9:$M$163,8)</f>
        <v>Footwear, Shoes, SlipOns, Womens, M, White</v>
      </c>
      <c r="D335" s="4">
        <v>2</v>
      </c>
      <c r="E335" s="173">
        <f>VLOOKUP($B335,'Inventory List'!$A$9:$M$163,10)</f>
        <v>5.5</v>
      </c>
      <c r="F335" s="6">
        <f t="shared" si="5"/>
        <v>11</v>
      </c>
    </row>
    <row r="336" spans="1:6" x14ac:dyDescent="0.25">
      <c r="A336" s="32">
        <v>44242</v>
      </c>
      <c r="B336" s="4">
        <v>211</v>
      </c>
      <c r="C336" s="5" t="str">
        <f>VLOOKUP($B336,'Inventory List'!$A$9:$M$163,8)</f>
        <v>Footwear, Shoes, SlipOns, Boys, M, Black</v>
      </c>
      <c r="D336" s="4">
        <v>2</v>
      </c>
      <c r="E336" s="173">
        <f>VLOOKUP($B336,'Inventory List'!$A$9:$M$163,10)</f>
        <v>2.5</v>
      </c>
      <c r="F336" s="6">
        <f t="shared" ref="F336:F360" si="6">D336*E336</f>
        <v>5</v>
      </c>
    </row>
    <row r="337" spans="1:6" x14ac:dyDescent="0.25">
      <c r="A337" s="32">
        <v>44242</v>
      </c>
      <c r="B337" s="4">
        <v>212</v>
      </c>
      <c r="C337" s="5" t="str">
        <f>VLOOKUP($B337,'Inventory List'!$A$9:$M$163,8)</f>
        <v>Footwear, Shoes, SlipOns, Boys, M, Red</v>
      </c>
      <c r="D337" s="4">
        <v>5</v>
      </c>
      <c r="E337" s="173">
        <f>VLOOKUP($B337,'Inventory List'!$A$9:$M$163,10)</f>
        <v>2.5</v>
      </c>
      <c r="F337" s="6">
        <f t="shared" si="6"/>
        <v>12.5</v>
      </c>
    </row>
    <row r="338" spans="1:6" x14ac:dyDescent="0.25">
      <c r="A338" s="32">
        <v>44242</v>
      </c>
      <c r="B338" s="4">
        <v>213</v>
      </c>
      <c r="C338" s="5" t="str">
        <f>VLOOKUP($B338,'Inventory List'!$A$9:$M$163,8)</f>
        <v>Footwear, Shoes, SlipOns, Boys, M, White</v>
      </c>
      <c r="D338" s="4">
        <v>2</v>
      </c>
      <c r="E338" s="173">
        <f>VLOOKUP($B338,'Inventory List'!$A$9:$M$163,10)</f>
        <v>2.5</v>
      </c>
      <c r="F338" s="6">
        <f t="shared" si="6"/>
        <v>5</v>
      </c>
    </row>
    <row r="339" spans="1:6" x14ac:dyDescent="0.25">
      <c r="A339" s="32">
        <v>44242</v>
      </c>
      <c r="B339" s="4">
        <v>220</v>
      </c>
      <c r="C339" s="5" t="str">
        <f>VLOOKUP($B339,'Inventory List'!$A$9:$M$163,8)</f>
        <v>Footwear, Shoes, SlipOns, Girls, M, Black</v>
      </c>
      <c r="D339" s="4">
        <v>4</v>
      </c>
      <c r="E339" s="173">
        <f>VLOOKUP($B339,'Inventory List'!$A$9:$M$163,10)</f>
        <v>2.5</v>
      </c>
      <c r="F339" s="6">
        <f t="shared" si="6"/>
        <v>10</v>
      </c>
    </row>
    <row r="340" spans="1:6" x14ac:dyDescent="0.25">
      <c r="A340" s="32">
        <v>44242</v>
      </c>
      <c r="B340" s="4">
        <v>221</v>
      </c>
      <c r="C340" s="5" t="str">
        <f>VLOOKUP($B340,'Inventory List'!$A$9:$M$163,8)</f>
        <v>Footwear, Shoes, SlipOns, Girls, M, Red</v>
      </c>
      <c r="D340" s="4">
        <v>2</v>
      </c>
      <c r="E340" s="173">
        <f>VLOOKUP($B340,'Inventory List'!$A$9:$M$163,10)</f>
        <v>2.5</v>
      </c>
      <c r="F340" s="6">
        <f t="shared" si="6"/>
        <v>5</v>
      </c>
    </row>
    <row r="341" spans="1:6" x14ac:dyDescent="0.25">
      <c r="A341" s="32">
        <v>44242</v>
      </c>
      <c r="B341" s="4">
        <v>222</v>
      </c>
      <c r="C341" s="5" t="str">
        <f>VLOOKUP($B341,'Inventory List'!$A$9:$M$163,8)</f>
        <v>Footwear, Shoes, SlipOns, Girls, M, White</v>
      </c>
      <c r="D341" s="4">
        <v>1</v>
      </c>
      <c r="E341" s="173">
        <f>VLOOKUP($B341,'Inventory List'!$A$9:$M$163,10)</f>
        <v>2.5</v>
      </c>
      <c r="F341" s="6">
        <f t="shared" si="6"/>
        <v>2.5</v>
      </c>
    </row>
    <row r="342" spans="1:6" x14ac:dyDescent="0.25">
      <c r="A342" s="32">
        <v>44242</v>
      </c>
      <c r="B342" s="4">
        <v>230</v>
      </c>
      <c r="C342" s="5" t="str">
        <f>VLOOKUP($B342,'Inventory List'!$A$9:$M$163,8)</f>
        <v>Accessories, Hair Accessories, Ponytail Ties, Women, Women, Assorted Set</v>
      </c>
      <c r="D342" s="4">
        <v>1</v>
      </c>
      <c r="E342" s="173">
        <f>VLOOKUP($B342,'Inventory List'!$A$9:$M$163,10)</f>
        <v>4.5</v>
      </c>
      <c r="F342" s="6">
        <f t="shared" si="6"/>
        <v>4.5</v>
      </c>
    </row>
    <row r="343" spans="1:6" x14ac:dyDescent="0.25">
      <c r="A343" s="32">
        <v>44242</v>
      </c>
      <c r="B343" s="4">
        <v>231</v>
      </c>
      <c r="C343" s="5" t="str">
        <f>VLOOKUP($B343,'Inventory List'!$A$9:$M$163,8)</f>
        <v>Accessories, Hair Accessories, Headbands, Women, Women, Assorted Set</v>
      </c>
      <c r="D343" s="4">
        <v>4</v>
      </c>
      <c r="E343" s="173">
        <f>VLOOKUP($B343,'Inventory List'!$A$9:$M$163,10)</f>
        <v>4.5</v>
      </c>
      <c r="F343" s="6">
        <f t="shared" si="6"/>
        <v>18</v>
      </c>
    </row>
    <row r="344" spans="1:6" x14ac:dyDescent="0.25">
      <c r="A344" s="32">
        <v>44242</v>
      </c>
      <c r="B344" s="4">
        <v>232</v>
      </c>
      <c r="C344" s="5" t="str">
        <f>VLOOKUP($B344,'Inventory List'!$A$9:$M$163,8)</f>
        <v>Accessories, Hair Accessories, Ponytail Ties, Girls, Girls, Assorted Set</v>
      </c>
      <c r="D344" s="4">
        <v>5</v>
      </c>
      <c r="E344" s="173">
        <f>VLOOKUP($B344,'Inventory List'!$A$9:$M$163,10)</f>
        <v>4.5</v>
      </c>
      <c r="F344" s="6">
        <f t="shared" si="6"/>
        <v>22.5</v>
      </c>
    </row>
    <row r="345" spans="1:6" x14ac:dyDescent="0.25">
      <c r="A345" s="32">
        <v>44242</v>
      </c>
      <c r="B345" s="4">
        <v>233</v>
      </c>
      <c r="C345" s="5" t="str">
        <f>VLOOKUP($B345,'Inventory List'!$A$9:$M$163,8)</f>
        <v>Accessories, Hair Accessories, Headbands, Girls, Girls, Assorted Set</v>
      </c>
      <c r="D345" s="4">
        <v>2</v>
      </c>
      <c r="E345" s="173">
        <f>VLOOKUP($B345,'Inventory List'!$A$9:$M$163,10)</f>
        <v>4.5</v>
      </c>
      <c r="F345" s="6">
        <f t="shared" si="6"/>
        <v>9</v>
      </c>
    </row>
    <row r="346" spans="1:6" x14ac:dyDescent="0.25">
      <c r="A346" s="32">
        <v>44242</v>
      </c>
      <c r="B346" s="4">
        <v>234</v>
      </c>
      <c r="C346" s="5" t="str">
        <f>VLOOKUP($B346,'Inventory List'!$A$9:$M$163,8)</f>
        <v>Accessories, Jewelry, Necklace, Women, 18", Gold</v>
      </c>
      <c r="D346" s="4">
        <v>4</v>
      </c>
      <c r="E346" s="173">
        <f>VLOOKUP($B346,'Inventory List'!$A$9:$M$163,10)</f>
        <v>17.5</v>
      </c>
      <c r="F346" s="6">
        <f t="shared" si="6"/>
        <v>70</v>
      </c>
    </row>
    <row r="347" spans="1:6" x14ac:dyDescent="0.25">
      <c r="A347" s="32">
        <v>44242</v>
      </c>
      <c r="B347" s="4">
        <v>235</v>
      </c>
      <c r="C347" s="5" t="str">
        <f>VLOOKUP($B347,'Inventory List'!$A$9:$M$163,8)</f>
        <v>Accessories, Jewelry, Necklace, Women, 18", Silver</v>
      </c>
      <c r="D347" s="4">
        <v>2</v>
      </c>
      <c r="E347" s="173">
        <f>VLOOKUP($B347,'Inventory List'!$A$9:$M$163,10)</f>
        <v>17.5</v>
      </c>
      <c r="F347" s="6">
        <f t="shared" si="6"/>
        <v>35</v>
      </c>
    </row>
    <row r="348" spans="1:6" x14ac:dyDescent="0.25">
      <c r="A348" s="32">
        <v>44242</v>
      </c>
      <c r="B348" s="4">
        <v>236</v>
      </c>
      <c r="C348" s="5" t="str">
        <f>VLOOKUP($B348,'Inventory List'!$A$9:$M$163,8)</f>
        <v>Accessories, Jewelry, Necklace, Girls, 10", Gold</v>
      </c>
      <c r="D348" s="4">
        <v>5</v>
      </c>
      <c r="E348" s="173">
        <f>VLOOKUP($B348,'Inventory List'!$A$9:$M$163,10)</f>
        <v>14.5</v>
      </c>
      <c r="F348" s="6">
        <f t="shared" si="6"/>
        <v>72.5</v>
      </c>
    </row>
    <row r="349" spans="1:6" x14ac:dyDescent="0.25">
      <c r="A349" s="32">
        <v>44242</v>
      </c>
      <c r="B349" s="4">
        <v>237</v>
      </c>
      <c r="C349" s="5" t="str">
        <f>VLOOKUP($B349,'Inventory List'!$A$9:$M$163,8)</f>
        <v>Accessories, Jewelry, Necklace, Girls, 10", Silver</v>
      </c>
      <c r="D349" s="4">
        <v>2</v>
      </c>
      <c r="E349" s="173">
        <f>VLOOKUP($B349,'Inventory List'!$A$9:$M$163,10)</f>
        <v>14.5</v>
      </c>
      <c r="F349" s="6">
        <f t="shared" si="6"/>
        <v>29</v>
      </c>
    </row>
    <row r="350" spans="1:6" x14ac:dyDescent="0.25">
      <c r="A350" s="32">
        <v>44242</v>
      </c>
      <c r="B350" s="4">
        <v>238</v>
      </c>
      <c r="C350" s="5" t="str">
        <f>VLOOKUP($B350,'Inventory List'!$A$9:$M$163,8)</f>
        <v>Accessories, Jewelry, Bracelet, Women, 8", Gold</v>
      </c>
      <c r="D350" s="4">
        <v>1</v>
      </c>
      <c r="E350" s="173">
        <f>VLOOKUP($B350,'Inventory List'!$A$9:$M$163,10)</f>
        <v>4</v>
      </c>
      <c r="F350" s="6">
        <f t="shared" si="6"/>
        <v>4</v>
      </c>
    </row>
    <row r="351" spans="1:6" x14ac:dyDescent="0.25">
      <c r="A351" s="32">
        <v>44242</v>
      </c>
      <c r="B351" s="4">
        <v>239</v>
      </c>
      <c r="C351" s="5" t="str">
        <f>VLOOKUP($B351,'Inventory List'!$A$9:$M$163,8)</f>
        <v>Accessories, Jewelry, Bracelet, Women, 8", Silver</v>
      </c>
      <c r="D351" s="4">
        <v>3</v>
      </c>
      <c r="E351" s="173">
        <f>VLOOKUP($B351,'Inventory List'!$A$9:$M$163,10)</f>
        <v>4</v>
      </c>
      <c r="F351" s="6">
        <f t="shared" si="6"/>
        <v>12</v>
      </c>
    </row>
    <row r="352" spans="1:6" x14ac:dyDescent="0.25">
      <c r="A352" s="32">
        <v>44242</v>
      </c>
      <c r="B352" s="4">
        <v>240</v>
      </c>
      <c r="C352" s="5" t="str">
        <f>VLOOKUP($B352,'Inventory List'!$A$9:$M$163,8)</f>
        <v>Accessories, Jewelry, Bracelet, Girls, 5", Gold</v>
      </c>
      <c r="D352" s="4">
        <v>1</v>
      </c>
      <c r="E352" s="173">
        <f>VLOOKUP($B352,'Inventory List'!$A$9:$M$163,10)</f>
        <v>4.5</v>
      </c>
      <c r="F352" s="6">
        <f t="shared" si="6"/>
        <v>4.5</v>
      </c>
    </row>
    <row r="353" spans="1:8" x14ac:dyDescent="0.25">
      <c r="A353" s="32">
        <v>44242</v>
      </c>
      <c r="B353" s="4">
        <v>241</v>
      </c>
      <c r="C353" s="5" t="str">
        <f>VLOOKUP($B353,'Inventory List'!$A$9:$M$163,8)</f>
        <v>Accessories, Jewelry, Bracelet, Girls, 5", Silver</v>
      </c>
      <c r="D353" s="4">
        <v>2</v>
      </c>
      <c r="E353" s="173">
        <f>VLOOKUP($B353,'Inventory List'!$A$9:$M$163,10)</f>
        <v>4.5</v>
      </c>
      <c r="F353" s="6">
        <f t="shared" si="6"/>
        <v>9</v>
      </c>
    </row>
    <row r="354" spans="1:8" x14ac:dyDescent="0.25">
      <c r="A354" s="32">
        <v>44242</v>
      </c>
      <c r="B354" s="4">
        <v>242</v>
      </c>
      <c r="C354" s="5" t="str">
        <f>VLOOKUP($B354,'Inventory List'!$A$9:$M$163,8)</f>
        <v>Hats, Sun hat, Eyelet, Women, Women, White</v>
      </c>
      <c r="D354" s="4">
        <v>2</v>
      </c>
      <c r="E354" s="173">
        <f>VLOOKUP($B354,'Inventory List'!$A$9:$M$163,10)</f>
        <v>5.5</v>
      </c>
      <c r="F354" s="6">
        <f t="shared" si="6"/>
        <v>11</v>
      </c>
    </row>
    <row r="355" spans="1:8" x14ac:dyDescent="0.25">
      <c r="A355" s="32">
        <v>44242</v>
      </c>
      <c r="B355" s="4">
        <v>243</v>
      </c>
      <c r="C355" s="5" t="str">
        <f>VLOOKUP($B355,'Inventory List'!$A$9:$M$163,8)</f>
        <v>Hats, Sun hat, Eyelet, Women, Women, Blue</v>
      </c>
      <c r="D355" s="4">
        <v>4</v>
      </c>
      <c r="E355" s="173">
        <f>VLOOKUP($B355,'Inventory List'!$A$9:$M$163,10)</f>
        <v>5.5</v>
      </c>
      <c r="F355" s="6">
        <f t="shared" si="6"/>
        <v>22</v>
      </c>
    </row>
    <row r="356" spans="1:8" x14ac:dyDescent="0.25">
      <c r="A356" s="32">
        <v>44242</v>
      </c>
      <c r="B356" s="4">
        <v>244</v>
      </c>
      <c r="C356" s="5" t="str">
        <f>VLOOKUP($B356,'Inventory List'!$A$9:$M$163,8)</f>
        <v>Hats, Sun hat, Eyelet, Girls, Girls, White</v>
      </c>
      <c r="D356" s="4">
        <v>3</v>
      </c>
      <c r="E356" s="173">
        <f>VLOOKUP($B356,'Inventory List'!$A$9:$M$163,10)</f>
        <v>4</v>
      </c>
      <c r="F356" s="6">
        <f t="shared" si="6"/>
        <v>12</v>
      </c>
    </row>
    <row r="357" spans="1:8" x14ac:dyDescent="0.25">
      <c r="A357" s="32">
        <v>44242</v>
      </c>
      <c r="B357" s="4">
        <v>245</v>
      </c>
      <c r="C357" s="5" t="str">
        <f>VLOOKUP($B357,'Inventory List'!$A$9:$M$163,8)</f>
        <v>Hats, Sun hat, Eyelet, Girls, Girls, Blue</v>
      </c>
      <c r="D357" s="4">
        <v>4</v>
      </c>
      <c r="E357" s="173">
        <f>VLOOKUP($B357,'Inventory List'!$A$9:$M$163,10)</f>
        <v>4</v>
      </c>
      <c r="F357" s="6">
        <f t="shared" si="6"/>
        <v>16</v>
      </c>
    </row>
    <row r="358" spans="1:8" x14ac:dyDescent="0.25">
      <c r="A358" s="32">
        <v>44242</v>
      </c>
      <c r="B358" s="4">
        <v>246</v>
      </c>
      <c r="C358" s="5" t="str">
        <f>VLOOKUP($B358,'Inventory List'!$A$9:$M$163,8)</f>
        <v>Hats, Ball cap, Cotton, Mens, Mens, Blue</v>
      </c>
      <c r="D358" s="4">
        <v>1</v>
      </c>
      <c r="E358" s="173">
        <f>VLOOKUP($B358,'Inventory List'!$A$9:$M$163,10)</f>
        <v>2.5</v>
      </c>
      <c r="F358" s="6">
        <f t="shared" si="6"/>
        <v>2.5</v>
      </c>
    </row>
    <row r="359" spans="1:8" x14ac:dyDescent="0.25">
      <c r="A359" s="32">
        <v>44242</v>
      </c>
      <c r="B359" s="4">
        <v>247</v>
      </c>
      <c r="C359" s="5" t="str">
        <f>VLOOKUP($B359,'Inventory List'!$A$9:$M$163,8)</f>
        <v>Hats, Ball cap, Cotton, Mens, Mens, Green</v>
      </c>
      <c r="D359" s="4">
        <v>3</v>
      </c>
      <c r="E359" s="173">
        <f>VLOOKUP($B359,'Inventory List'!$A$9:$M$163,10)</f>
        <v>2.5</v>
      </c>
      <c r="F359" s="6">
        <f t="shared" si="6"/>
        <v>7.5</v>
      </c>
    </row>
    <row r="360" spans="1:8" x14ac:dyDescent="0.25">
      <c r="A360" s="32">
        <v>44242</v>
      </c>
      <c r="B360" s="4">
        <v>248</v>
      </c>
      <c r="C360" s="5" t="str">
        <f>VLOOKUP($B360,'Inventory List'!$A$9:$M$163,8)</f>
        <v>Hats, Ball cap, Cotton, Mens, Mens, Red</v>
      </c>
      <c r="D360" s="4">
        <v>1</v>
      </c>
      <c r="E360" s="173">
        <f>VLOOKUP($B360,'Inventory List'!$A$9:$M$163,10)</f>
        <v>2.5</v>
      </c>
      <c r="F360" s="6">
        <f t="shared" si="6"/>
        <v>2.5</v>
      </c>
    </row>
    <row r="361" spans="1:8" x14ac:dyDescent="0.25">
      <c r="A361" s="32">
        <v>44260</v>
      </c>
      <c r="B361" s="4">
        <v>106</v>
      </c>
      <c r="C361" s="5" t="str">
        <f>VLOOKUP($B361,'Inventory List'!$A$9:$M$163,8)</f>
        <v>Clothing, Pant, Dress, Mens, L, Black</v>
      </c>
      <c r="D361" s="4">
        <v>10</v>
      </c>
      <c r="E361" s="173">
        <f>VLOOKUP($B361,'Inventory List'!$A$9:$M$163,10)</f>
        <v>16</v>
      </c>
      <c r="F361" s="6">
        <f t="shared" ref="F361:F372" si="7">D361*E361</f>
        <v>160</v>
      </c>
      <c r="H361" s="4"/>
    </row>
    <row r="362" spans="1:8" x14ac:dyDescent="0.25">
      <c r="A362" s="32">
        <v>44260</v>
      </c>
      <c r="B362" s="4">
        <v>107</v>
      </c>
      <c r="C362" s="5" t="str">
        <f>VLOOKUP($B362,'Inventory List'!$A$9:$M$163,8)</f>
        <v>Clothing, Pant, Dress, Mens, L, Brown</v>
      </c>
      <c r="D362" s="4">
        <v>6</v>
      </c>
      <c r="E362" s="173">
        <f>VLOOKUP($B362,'Inventory List'!$A$9:$M$163,10)</f>
        <v>16</v>
      </c>
      <c r="F362" s="6">
        <f t="shared" si="7"/>
        <v>96</v>
      </c>
      <c r="H362" s="4"/>
    </row>
    <row r="363" spans="1:8" x14ac:dyDescent="0.25">
      <c r="A363" s="32">
        <v>44260</v>
      </c>
      <c r="B363" s="4">
        <v>108</v>
      </c>
      <c r="C363" s="5" t="str">
        <f>VLOOKUP($B363,'Inventory List'!$A$9:$M$163,8)</f>
        <v>Clothing, Pant, Dress, Mens, L, Tan</v>
      </c>
      <c r="D363" s="4">
        <v>2</v>
      </c>
      <c r="E363" s="173">
        <f>VLOOKUP($B363,'Inventory List'!$A$9:$M$163,10)</f>
        <v>16</v>
      </c>
      <c r="F363" s="6">
        <f t="shared" si="7"/>
        <v>32</v>
      </c>
      <c r="H363" s="4"/>
    </row>
    <row r="364" spans="1:8" x14ac:dyDescent="0.25">
      <c r="A364" s="32">
        <v>44260</v>
      </c>
      <c r="B364" s="4">
        <v>112</v>
      </c>
      <c r="C364" s="5" t="str">
        <f>VLOOKUP($B364,'Inventory List'!$A$9:$M$163,8)</f>
        <v>Clothing, Pant, Dress, Womens, M, Black</v>
      </c>
      <c r="D364" s="4">
        <v>2</v>
      </c>
      <c r="E364" s="173">
        <f>VLOOKUP($B364,'Inventory List'!$A$9:$M$163,10)</f>
        <v>13</v>
      </c>
      <c r="F364" s="6">
        <f t="shared" si="7"/>
        <v>26</v>
      </c>
    </row>
    <row r="365" spans="1:8" x14ac:dyDescent="0.25">
      <c r="A365" s="32">
        <v>44260</v>
      </c>
      <c r="B365" s="4">
        <v>113</v>
      </c>
      <c r="C365" s="5" t="str">
        <f>VLOOKUP($B365,'Inventory List'!$A$9:$M$163,8)</f>
        <v>Clothing, Pant, Dress, Womens, M, Brown</v>
      </c>
      <c r="D365" s="4">
        <v>5</v>
      </c>
      <c r="E365" s="173">
        <f>VLOOKUP($B365,'Inventory List'!$A$9:$M$163,10)</f>
        <v>13</v>
      </c>
      <c r="F365" s="6">
        <f t="shared" si="7"/>
        <v>65</v>
      </c>
    </row>
    <row r="366" spans="1:8" x14ac:dyDescent="0.25">
      <c r="A366" s="32">
        <v>44260</v>
      </c>
      <c r="B366" s="4">
        <v>114</v>
      </c>
      <c r="C366" s="5" t="str">
        <f>VLOOKUP($B366,'Inventory List'!$A$9:$M$163,8)</f>
        <v>Clothing, Pant, Dress, Womens, M, Tan</v>
      </c>
      <c r="D366" s="4">
        <v>10</v>
      </c>
      <c r="E366" s="173">
        <f>VLOOKUP($B366,'Inventory List'!$A$9:$M$163,10)</f>
        <v>13</v>
      </c>
      <c r="F366" s="6">
        <f t="shared" si="7"/>
        <v>130</v>
      </c>
    </row>
    <row r="367" spans="1:8" x14ac:dyDescent="0.25">
      <c r="A367" s="32">
        <v>44260</v>
      </c>
      <c r="B367" s="4">
        <v>181</v>
      </c>
      <c r="C367" s="5" t="str">
        <f>VLOOKUP($B367,'Inventory List'!$A$9:$M$163,8)</f>
        <v>Clothing, Skirt &amp; Top Set, Playtime, Girls, S, Flowered</v>
      </c>
      <c r="D367" s="4">
        <v>4</v>
      </c>
      <c r="E367" s="173">
        <f>VLOOKUP($B367,'Inventory List'!$A$9:$M$163,10)</f>
        <v>10</v>
      </c>
      <c r="F367" s="6">
        <f t="shared" si="7"/>
        <v>40</v>
      </c>
    </row>
    <row r="368" spans="1:8" x14ac:dyDescent="0.25">
      <c r="A368" s="32">
        <v>44260</v>
      </c>
      <c r="B368" s="4">
        <v>182</v>
      </c>
      <c r="C368" s="5" t="str">
        <f>VLOOKUP($B368,'Inventory List'!$A$9:$M$163,8)</f>
        <v>Clothing, Skirt &amp; Top Set, Playtime, Girls, S, Butterflies</v>
      </c>
      <c r="D368" s="4">
        <v>5</v>
      </c>
      <c r="E368" s="173">
        <f>VLOOKUP($B368,'Inventory List'!$A$9:$M$163,10)</f>
        <v>10</v>
      </c>
      <c r="F368" s="6">
        <f t="shared" si="7"/>
        <v>50</v>
      </c>
    </row>
    <row r="369" spans="1:8" x14ac:dyDescent="0.25">
      <c r="A369" s="32">
        <v>44260</v>
      </c>
      <c r="B369" s="4">
        <v>183</v>
      </c>
      <c r="C369" s="5" t="str">
        <f>VLOOKUP($B369,'Inventory List'!$A$9:$M$163,8)</f>
        <v>Clothing, Skirt &amp; Top Set, Playtime, Girls, S, Animals</v>
      </c>
      <c r="D369" s="4">
        <v>8</v>
      </c>
      <c r="E369" s="173">
        <f>VLOOKUP($B369,'Inventory List'!$A$9:$M$163,10)</f>
        <v>10</v>
      </c>
      <c r="F369" s="6">
        <f t="shared" si="7"/>
        <v>80</v>
      </c>
    </row>
    <row r="370" spans="1:8" x14ac:dyDescent="0.25">
      <c r="A370" s="32">
        <v>44260</v>
      </c>
      <c r="B370" s="4">
        <v>184</v>
      </c>
      <c r="C370" s="5" t="str">
        <f>VLOOKUP($B370,'Inventory List'!$A$9:$M$163,8)</f>
        <v>Clothing, Skirt &amp; Top Set, Playtime, Girls, M, Flowered</v>
      </c>
      <c r="D370" s="4">
        <v>10</v>
      </c>
      <c r="E370" s="173">
        <f>VLOOKUP($B370,'Inventory List'!$A$9:$M$163,10)</f>
        <v>11.5</v>
      </c>
      <c r="F370" s="6">
        <f t="shared" si="7"/>
        <v>115</v>
      </c>
    </row>
    <row r="371" spans="1:8" x14ac:dyDescent="0.25">
      <c r="A371" s="32">
        <v>44260</v>
      </c>
      <c r="B371" s="4">
        <v>185</v>
      </c>
      <c r="C371" s="5" t="str">
        <f>VLOOKUP($B371,'Inventory List'!$A$9:$M$163,8)</f>
        <v>Clothing, Skirt &amp; Top Set, Playtime, Girls, M, Butterflies</v>
      </c>
      <c r="D371" s="4">
        <v>5</v>
      </c>
      <c r="E371" s="173">
        <f>VLOOKUP($B371,'Inventory List'!$A$9:$M$163,10)</f>
        <v>11.5</v>
      </c>
      <c r="F371" s="6">
        <f t="shared" si="7"/>
        <v>57.5</v>
      </c>
    </row>
    <row r="372" spans="1:8" x14ac:dyDescent="0.25">
      <c r="A372" s="32">
        <v>44260</v>
      </c>
      <c r="B372" s="4">
        <v>186</v>
      </c>
      <c r="C372" s="5" t="str">
        <f>VLOOKUP($B372,'Inventory List'!$A$9:$M$163,8)</f>
        <v>Clothing, Skirt &amp; Top Set, Playtime, Girls, M, Animals</v>
      </c>
      <c r="D372" s="4">
        <v>9</v>
      </c>
      <c r="E372" s="173">
        <f>VLOOKUP($B372,'Inventory List'!$A$9:$M$163,10)</f>
        <v>11.5</v>
      </c>
      <c r="F372" s="6">
        <f t="shared" si="7"/>
        <v>103.5</v>
      </c>
      <c r="H372" s="52"/>
    </row>
    <row r="373" spans="1:8" x14ac:dyDescent="0.25">
      <c r="A373" s="32">
        <v>44267</v>
      </c>
      <c r="B373" s="4">
        <v>139</v>
      </c>
      <c r="C373" s="5" t="str">
        <f>VLOOKUP($B373,'Inventory List'!$A$9:$M$163,8)</f>
        <v>Clothing, Pant, Casual, Mens, M, Green</v>
      </c>
      <c r="D373" s="4">
        <f t="shared" ref="D373:D390" si="8">D37+5</f>
        <v>9</v>
      </c>
      <c r="E373" s="173">
        <f>VLOOKUP($B373,'Inventory List'!$A$9:$M$163,10)</f>
        <v>22</v>
      </c>
      <c r="F373" s="6">
        <f t="shared" ref="F373:F390" si="9">D373*E373</f>
        <v>198</v>
      </c>
      <c r="H373" s="180"/>
    </row>
    <row r="374" spans="1:8" x14ac:dyDescent="0.25">
      <c r="A374" s="32">
        <v>44267</v>
      </c>
      <c r="B374" s="4">
        <v>140</v>
      </c>
      <c r="C374" s="5" t="str">
        <f>VLOOKUP($B374,'Inventory List'!$A$9:$M$163,8)</f>
        <v>Clothing, Pant, Casual, Mens, M, Blue</v>
      </c>
      <c r="D374" s="4">
        <f t="shared" si="8"/>
        <v>8</v>
      </c>
      <c r="E374" s="173">
        <f>VLOOKUP($B374,'Inventory List'!$A$9:$M$163,10)</f>
        <v>22</v>
      </c>
      <c r="F374" s="6">
        <f t="shared" si="9"/>
        <v>176</v>
      </c>
      <c r="H374" s="3"/>
    </row>
    <row r="375" spans="1:8" x14ac:dyDescent="0.25">
      <c r="A375" s="32">
        <v>44267</v>
      </c>
      <c r="B375" s="4">
        <v>141</v>
      </c>
      <c r="C375" s="5" t="str">
        <f>VLOOKUP($B375,'Inventory List'!$A$9:$M$163,8)</f>
        <v>Clothing, Pant, Casual, Mens, M, White</v>
      </c>
      <c r="D375" s="4">
        <f t="shared" si="8"/>
        <v>9</v>
      </c>
      <c r="E375" s="173">
        <f>VLOOKUP($B375,'Inventory List'!$A$9:$M$163,10)</f>
        <v>22</v>
      </c>
      <c r="F375" s="6">
        <f t="shared" si="9"/>
        <v>198</v>
      </c>
      <c r="H375" s="3"/>
    </row>
    <row r="376" spans="1:8" x14ac:dyDescent="0.25">
      <c r="A376" s="32">
        <v>44267</v>
      </c>
      <c r="B376" s="4">
        <v>148</v>
      </c>
      <c r="C376" s="5" t="str">
        <f>VLOOKUP($B376,'Inventory List'!$A$9:$M$163,8)</f>
        <v>Clothing, Pant, Casual, Womens, M, Green</v>
      </c>
      <c r="D376" s="4">
        <f t="shared" si="8"/>
        <v>10</v>
      </c>
      <c r="E376" s="173">
        <f>VLOOKUP($B376,'Inventory List'!$A$9:$M$163,10)</f>
        <v>22</v>
      </c>
      <c r="F376" s="6">
        <f t="shared" si="9"/>
        <v>220</v>
      </c>
      <c r="H376" s="3"/>
    </row>
    <row r="377" spans="1:8" x14ac:dyDescent="0.25">
      <c r="A377" s="32">
        <v>44267</v>
      </c>
      <c r="B377" s="4">
        <v>149</v>
      </c>
      <c r="C377" s="5" t="str">
        <f>VLOOKUP($B377,'Inventory List'!$A$9:$M$163,8)</f>
        <v>Clothing, Pant, Casual, Womens, M, Blue</v>
      </c>
      <c r="D377" s="4">
        <f t="shared" si="8"/>
        <v>8</v>
      </c>
      <c r="E377" s="173">
        <f>VLOOKUP($B377,'Inventory List'!$A$9:$M$163,10)</f>
        <v>22</v>
      </c>
      <c r="F377" s="6">
        <f t="shared" si="9"/>
        <v>176</v>
      </c>
      <c r="H377" s="3"/>
    </row>
    <row r="378" spans="1:8" x14ac:dyDescent="0.25">
      <c r="A378" s="32">
        <v>44267</v>
      </c>
      <c r="B378" s="4">
        <v>150</v>
      </c>
      <c r="C378" s="5" t="str">
        <f>VLOOKUP($B378,'Inventory List'!$A$9:$M$163,8)</f>
        <v>Clothing, Pant, Casual, Womens, M, White</v>
      </c>
      <c r="D378" s="4">
        <f t="shared" si="8"/>
        <v>10</v>
      </c>
      <c r="E378" s="173">
        <f>VLOOKUP($B378,'Inventory List'!$A$9:$M$163,10)</f>
        <v>22</v>
      </c>
      <c r="F378" s="6">
        <f t="shared" si="9"/>
        <v>220</v>
      </c>
      <c r="H378" s="3"/>
    </row>
    <row r="379" spans="1:8" x14ac:dyDescent="0.25">
      <c r="A379" s="32">
        <v>44267</v>
      </c>
      <c r="B379" s="4">
        <v>157</v>
      </c>
      <c r="C379" s="5" t="str">
        <f>VLOOKUP($B379,'Inventory List'!$A$9:$M$163,8)</f>
        <v>Clothing, Pant, Casual, Boys, M, Green</v>
      </c>
      <c r="D379" s="4">
        <f t="shared" si="8"/>
        <v>9</v>
      </c>
      <c r="E379" s="173">
        <f>VLOOKUP($B379,'Inventory List'!$A$9:$M$163,10)</f>
        <v>14.5</v>
      </c>
      <c r="F379" s="6">
        <f t="shared" si="9"/>
        <v>130.5</v>
      </c>
      <c r="H379" s="3"/>
    </row>
    <row r="380" spans="1:8" x14ac:dyDescent="0.25">
      <c r="A380" s="32">
        <v>44267</v>
      </c>
      <c r="B380" s="4">
        <v>158</v>
      </c>
      <c r="C380" s="5" t="str">
        <f>VLOOKUP($B380,'Inventory List'!$A$9:$M$163,8)</f>
        <v>Clothing, Pant, Casual, Boys, M, Blue</v>
      </c>
      <c r="D380" s="4">
        <f t="shared" si="8"/>
        <v>9</v>
      </c>
      <c r="E380" s="173">
        <f>VLOOKUP($B380,'Inventory List'!$A$9:$M$163,10)</f>
        <v>14.5</v>
      </c>
      <c r="F380" s="6">
        <f t="shared" si="9"/>
        <v>130.5</v>
      </c>
      <c r="H380" s="3"/>
    </row>
    <row r="381" spans="1:8" x14ac:dyDescent="0.25">
      <c r="A381" s="32">
        <v>44267</v>
      </c>
      <c r="B381" s="4">
        <v>159</v>
      </c>
      <c r="C381" s="5" t="str">
        <f>VLOOKUP($B381,'Inventory List'!$A$9:$M$163,8)</f>
        <v>Clothing, Pant, Casual, Boys, M, White</v>
      </c>
      <c r="D381" s="4">
        <f t="shared" si="8"/>
        <v>9</v>
      </c>
      <c r="E381" s="173">
        <f>VLOOKUP($B381,'Inventory List'!$A$9:$M$163,10)</f>
        <v>14.5</v>
      </c>
      <c r="F381" s="6">
        <f t="shared" si="9"/>
        <v>130.5</v>
      </c>
      <c r="H381" s="3"/>
    </row>
    <row r="382" spans="1:8" x14ac:dyDescent="0.25">
      <c r="A382" s="32">
        <v>44267</v>
      </c>
      <c r="B382" s="4">
        <v>166</v>
      </c>
      <c r="C382" s="5" t="str">
        <f>VLOOKUP($B382,'Inventory List'!$A$9:$M$163,8)</f>
        <v>Clothing, Pant, Casual, Girls, M, Green</v>
      </c>
      <c r="D382" s="4">
        <f t="shared" si="8"/>
        <v>9</v>
      </c>
      <c r="E382" s="173">
        <f>VLOOKUP($B382,'Inventory List'!$A$9:$M$163,10)</f>
        <v>14.5</v>
      </c>
      <c r="F382" s="6">
        <f t="shared" si="9"/>
        <v>130.5</v>
      </c>
      <c r="H382" s="3"/>
    </row>
    <row r="383" spans="1:8" x14ac:dyDescent="0.25">
      <c r="A383" s="32">
        <v>44267</v>
      </c>
      <c r="B383" s="4">
        <v>167</v>
      </c>
      <c r="C383" s="5" t="str">
        <f>VLOOKUP($B383,'Inventory List'!$A$9:$M$163,8)</f>
        <v>Clothing, Pant, Casual, Girls, M, Blue</v>
      </c>
      <c r="D383" s="4">
        <f t="shared" si="8"/>
        <v>11</v>
      </c>
      <c r="E383" s="173">
        <f>VLOOKUP($B383,'Inventory List'!$A$9:$M$163,10)</f>
        <v>14.5</v>
      </c>
      <c r="F383" s="6">
        <f t="shared" si="9"/>
        <v>159.5</v>
      </c>
      <c r="H383" s="3"/>
    </row>
    <row r="384" spans="1:8" x14ac:dyDescent="0.25">
      <c r="A384" s="32">
        <v>44267</v>
      </c>
      <c r="B384" s="4">
        <v>168</v>
      </c>
      <c r="C384" s="5" t="str">
        <f>VLOOKUP($B384,'Inventory List'!$A$9:$M$163,8)</f>
        <v>Clothing, Pant, Casual, Girls, M, White</v>
      </c>
      <c r="D384" s="4">
        <f t="shared" si="8"/>
        <v>10</v>
      </c>
      <c r="E384" s="173">
        <f>VLOOKUP($B384,'Inventory List'!$A$9:$M$163,10)</f>
        <v>14.5</v>
      </c>
      <c r="F384" s="6">
        <f t="shared" si="9"/>
        <v>145</v>
      </c>
      <c r="H384" s="3"/>
    </row>
    <row r="385" spans="1:8" x14ac:dyDescent="0.25">
      <c r="A385" s="32">
        <v>44267</v>
      </c>
      <c r="B385" s="4">
        <v>175</v>
      </c>
      <c r="C385" s="5" t="str">
        <f>VLOOKUP($B385,'Inventory List'!$A$9:$M$163,8)</f>
        <v>Clothing, Skirt, Flare, Womens, M, Blue</v>
      </c>
      <c r="D385" s="4">
        <f t="shared" si="8"/>
        <v>9</v>
      </c>
      <c r="E385" s="173">
        <f>VLOOKUP($B385,'Inventory List'!$A$9:$M$163,10)</f>
        <v>29.5</v>
      </c>
      <c r="F385" s="6">
        <f t="shared" si="9"/>
        <v>265.5</v>
      </c>
      <c r="H385" s="3"/>
    </row>
    <row r="386" spans="1:8" x14ac:dyDescent="0.25">
      <c r="A386" s="32">
        <v>44267</v>
      </c>
      <c r="B386" s="4">
        <v>176</v>
      </c>
      <c r="C386" s="5" t="str">
        <f>VLOOKUP($B386,'Inventory List'!$A$9:$M$163,8)</f>
        <v>Clothing, Skirt, Flare, Womens, M, Yellow</v>
      </c>
      <c r="D386" s="4">
        <f t="shared" si="8"/>
        <v>9</v>
      </c>
      <c r="E386" s="173">
        <f>VLOOKUP($B386,'Inventory List'!$A$9:$M$163,10)</f>
        <v>29.5</v>
      </c>
      <c r="F386" s="6">
        <f t="shared" si="9"/>
        <v>265.5</v>
      </c>
      <c r="H386" s="3"/>
    </row>
    <row r="387" spans="1:8" x14ac:dyDescent="0.25">
      <c r="A387" s="32">
        <v>44267</v>
      </c>
      <c r="B387" s="4">
        <v>177</v>
      </c>
      <c r="C387" s="5" t="str">
        <f>VLOOKUP($B387,'Inventory List'!$A$9:$M$163,8)</f>
        <v>Clothing, Skirt, Flare, Womens, M, Pink</v>
      </c>
      <c r="D387" s="4">
        <f t="shared" si="8"/>
        <v>9</v>
      </c>
      <c r="E387" s="173">
        <f>VLOOKUP($B387,'Inventory List'!$A$9:$M$163,10)</f>
        <v>29.5</v>
      </c>
      <c r="F387" s="6">
        <f t="shared" si="9"/>
        <v>265.5</v>
      </c>
      <c r="H387" s="3"/>
    </row>
    <row r="388" spans="1:8" x14ac:dyDescent="0.25">
      <c r="A388" s="32">
        <v>44267</v>
      </c>
      <c r="B388" s="4">
        <v>184</v>
      </c>
      <c r="C388" s="5" t="str">
        <f>VLOOKUP($B388,'Inventory List'!$A$9:$M$163,8)</f>
        <v>Clothing, Skirt &amp; Top Set, Playtime, Girls, M, Flowered</v>
      </c>
      <c r="D388" s="4">
        <f t="shared" si="8"/>
        <v>9</v>
      </c>
      <c r="E388" s="173">
        <f>VLOOKUP($B388,'Inventory List'!$A$9:$M$163,10)</f>
        <v>11.5</v>
      </c>
      <c r="F388" s="6">
        <f t="shared" si="9"/>
        <v>103.5</v>
      </c>
      <c r="H388" s="3"/>
    </row>
    <row r="389" spans="1:8" x14ac:dyDescent="0.25">
      <c r="A389" s="32">
        <v>44267</v>
      </c>
      <c r="B389" s="4">
        <v>185</v>
      </c>
      <c r="C389" s="5" t="str">
        <f>VLOOKUP($B389,'Inventory List'!$A$9:$M$163,8)</f>
        <v>Clothing, Skirt &amp; Top Set, Playtime, Girls, M, Butterflies</v>
      </c>
      <c r="D389" s="4">
        <f t="shared" si="8"/>
        <v>8</v>
      </c>
      <c r="E389" s="173">
        <f>VLOOKUP($B389,'Inventory List'!$A$9:$M$163,10)</f>
        <v>11.5</v>
      </c>
      <c r="F389" s="6">
        <f t="shared" si="9"/>
        <v>92</v>
      </c>
      <c r="H389" s="3"/>
    </row>
    <row r="390" spans="1:8" x14ac:dyDescent="0.25">
      <c r="A390" s="32">
        <v>44267</v>
      </c>
      <c r="B390" s="4">
        <v>186</v>
      </c>
      <c r="C390" s="5" t="str">
        <f>VLOOKUP($B390,'Inventory List'!$A$9:$M$163,8)</f>
        <v>Clothing, Skirt &amp; Top Set, Playtime, Girls, M, Animals</v>
      </c>
      <c r="D390" s="4">
        <f t="shared" si="8"/>
        <v>9</v>
      </c>
      <c r="E390" s="173">
        <f>VLOOKUP($B390,'Inventory List'!$A$9:$M$163,10)</f>
        <v>11.5</v>
      </c>
      <c r="F390" s="6">
        <f t="shared" si="9"/>
        <v>103.5</v>
      </c>
      <c r="H390" s="3"/>
    </row>
  </sheetData>
  <sheetProtection algorithmName="SHA-512" hashValue="2o99nK1y+sIUKPDl1GlDZFdxGQtg5f1sj5YTGwymicx1qF/ybhr531wndhjHvTIhT082BG8Mvt5TQi00bbBeZw==" saltValue="2ARoBc6pq8GelUJQg5b8mg==" spinCount="100000" sheet="1" objects="1" scenarios="1" selectLockedCells="1" selectUnlockedCells="1"/>
  <mergeCells count="2">
    <mergeCell ref="F2:F4"/>
    <mergeCell ref="H5:I6"/>
  </mergeCells>
  <phoneticPr fontId="0" type="noConversion"/>
  <conditionalFormatting sqref="F5:F1048576 F1:F2">
    <cfRule type="cellIs" dxfId="57" priority="1" stopIfTrue="1" operator="equal">
      <formula>0</formula>
    </cfRule>
  </conditionalFormatting>
  <pageMargins left="0.75" right="0.75" top="1" bottom="1" header="0.5" footer="0.5"/>
  <headerFooter alignWithMargins="0"/>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4"/>
  <sheetViews>
    <sheetView zoomScale="80" zoomScaleNormal="80" workbookViewId="0">
      <selection activeCell="N25" sqref="N25"/>
    </sheetView>
  </sheetViews>
  <sheetFormatPr defaultRowHeight="18" x14ac:dyDescent="0.25"/>
  <cols>
    <col min="1" max="1" width="12.19921875" style="29" bestFit="1" customWidth="1"/>
    <col min="2" max="2" width="14.796875" style="181" bestFit="1" customWidth="1"/>
    <col min="3" max="3" width="8.796875" style="29"/>
    <col min="4" max="4" width="12.296875" style="29" bestFit="1" customWidth="1"/>
    <col min="5" max="5" width="17.69921875" style="29" bestFit="1" customWidth="1"/>
    <col min="6" max="6" width="14.796875" style="29" bestFit="1" customWidth="1"/>
    <col min="7" max="16384" width="8.796875" style="29"/>
  </cols>
  <sheetData>
    <row r="1" spans="1:2" x14ac:dyDescent="0.25">
      <c r="A1" s="28" t="s">
        <v>0</v>
      </c>
    </row>
    <row r="2" spans="1:2" x14ac:dyDescent="0.25">
      <c r="A2" s="5" t="s">
        <v>8</v>
      </c>
    </row>
    <row r="3" spans="1:2" x14ac:dyDescent="0.25">
      <c r="A3" s="30" t="s">
        <v>204</v>
      </c>
    </row>
    <row r="4" spans="1:2" x14ac:dyDescent="0.25">
      <c r="A4" s="30" t="s">
        <v>465</v>
      </c>
    </row>
    <row r="7" spans="1:2" x14ac:dyDescent="0.25">
      <c r="A7" s="182" t="s">
        <v>240</v>
      </c>
      <c r="B7" s="29" t="s">
        <v>244</v>
      </c>
    </row>
    <row r="8" spans="1:2" x14ac:dyDescent="0.25">
      <c r="A8" s="183" t="s">
        <v>275</v>
      </c>
      <c r="B8" s="181">
        <v>7026</v>
      </c>
    </row>
    <row r="9" spans="1:2" x14ac:dyDescent="0.25">
      <c r="A9" s="183" t="s">
        <v>276</v>
      </c>
      <c r="B9" s="181">
        <v>5052</v>
      </c>
    </row>
    <row r="10" spans="1:2" x14ac:dyDescent="0.25">
      <c r="A10" s="183" t="s">
        <v>277</v>
      </c>
      <c r="B10" s="181">
        <v>1263</v>
      </c>
    </row>
    <row r="11" spans="1:2" x14ac:dyDescent="0.25">
      <c r="A11" s="183" t="s">
        <v>278</v>
      </c>
      <c r="B11" s="181">
        <v>955</v>
      </c>
    </row>
    <row r="12" spans="1:2" x14ac:dyDescent="0.25">
      <c r="A12" s="183" t="s">
        <v>279</v>
      </c>
      <c r="B12" s="181">
        <v>3110</v>
      </c>
    </row>
    <row r="13" spans="1:2" x14ac:dyDescent="0.25">
      <c r="A13" s="184" t="s">
        <v>242</v>
      </c>
      <c r="B13" s="181">
        <v>17406</v>
      </c>
    </row>
    <row r="14" spans="1:2" x14ac:dyDescent="0.25">
      <c r="B14" s="29"/>
    </row>
  </sheetData>
  <sheetProtection algorithmName="SHA-512" hashValue="0Pd5937YxN0MWdIPUpfq5Yj7ORgTzvFxiTKrtLBM1d1xogG+PZCmaQmiInO7bW6D/e26Di7+GmQkZOdht8yRTQ==" saltValue="nZP+PCEEN5i3P4SMDOTR4w==" spinCount="100000" sheet="1" objects="1" scenarios="1" selectLockedCells="1" selectUnlockedCells="1"/>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66"/>
  <sheetViews>
    <sheetView zoomScale="80" zoomScaleNormal="80" workbookViewId="0">
      <pane ySplit="10" topLeftCell="A13" activePane="bottomLeft" state="frozen"/>
      <selection pane="bottomLeft" activeCell="AC28" sqref="AC28"/>
    </sheetView>
  </sheetViews>
  <sheetFormatPr defaultRowHeight="18" x14ac:dyDescent="0.25"/>
  <cols>
    <col min="1" max="1" width="11.5" style="38" bestFit="1" customWidth="1"/>
    <col min="2" max="2" width="13.796875" style="38" bestFit="1" customWidth="1"/>
    <col min="3" max="10" width="2" style="29" bestFit="1" customWidth="1"/>
    <col min="11" max="21" width="3.09765625" style="29" bestFit="1" customWidth="1"/>
    <col min="22" max="22" width="11.5" style="29" bestFit="1" customWidth="1"/>
    <col min="23" max="16384" width="8.796875" style="29"/>
  </cols>
  <sheetData>
    <row r="1" spans="1:2" x14ac:dyDescent="0.25">
      <c r="A1" s="28" t="s">
        <v>0</v>
      </c>
    </row>
    <row r="2" spans="1:2" x14ac:dyDescent="0.25">
      <c r="A2" s="5" t="s">
        <v>8</v>
      </c>
    </row>
    <row r="3" spans="1:2" x14ac:dyDescent="0.25">
      <c r="A3" s="30" t="s">
        <v>204</v>
      </c>
    </row>
    <row r="4" spans="1:2" x14ac:dyDescent="0.25">
      <c r="A4" s="30" t="s">
        <v>466</v>
      </c>
    </row>
    <row r="7" spans="1:2" x14ac:dyDescent="0.25">
      <c r="A7" s="339" t="s">
        <v>439</v>
      </c>
      <c r="B7" s="339"/>
    </row>
    <row r="8" spans="1:2" x14ac:dyDescent="0.25">
      <c r="A8" s="338" t="s">
        <v>358</v>
      </c>
      <c r="B8" s="338"/>
    </row>
    <row r="10" spans="1:2" x14ac:dyDescent="0.25">
      <c r="A10" s="185" t="s">
        <v>31</v>
      </c>
      <c r="B10" s="38" t="s">
        <v>281</v>
      </c>
    </row>
    <row r="11" spans="1:2" x14ac:dyDescent="0.25">
      <c r="A11" s="38">
        <v>100</v>
      </c>
      <c r="B11" s="186">
        <v>4</v>
      </c>
    </row>
    <row r="12" spans="1:2" x14ac:dyDescent="0.25">
      <c r="A12" s="38">
        <v>101</v>
      </c>
      <c r="B12" s="186">
        <v>8</v>
      </c>
    </row>
    <row r="13" spans="1:2" x14ac:dyDescent="0.25">
      <c r="A13" s="38">
        <v>102</v>
      </c>
      <c r="B13" s="186">
        <v>5</v>
      </c>
    </row>
    <row r="14" spans="1:2" x14ac:dyDescent="0.25">
      <c r="A14" s="38">
        <v>103</v>
      </c>
      <c r="B14" s="186">
        <v>17</v>
      </c>
    </row>
    <row r="15" spans="1:2" x14ac:dyDescent="0.25">
      <c r="A15" s="38">
        <v>104</v>
      </c>
      <c r="B15" s="186">
        <v>14</v>
      </c>
    </row>
    <row r="16" spans="1:2" x14ac:dyDescent="0.25">
      <c r="A16" s="38">
        <v>105</v>
      </c>
      <c r="B16" s="186">
        <v>9</v>
      </c>
    </row>
    <row r="17" spans="1:2" x14ac:dyDescent="0.25">
      <c r="A17" s="38">
        <v>106</v>
      </c>
      <c r="B17" s="186">
        <v>17</v>
      </c>
    </row>
    <row r="18" spans="1:2" x14ac:dyDescent="0.25">
      <c r="A18" s="38">
        <v>107</v>
      </c>
      <c r="B18" s="186">
        <v>13</v>
      </c>
    </row>
    <row r="19" spans="1:2" x14ac:dyDescent="0.25">
      <c r="A19" s="38">
        <v>108</v>
      </c>
      <c r="B19" s="186">
        <v>8</v>
      </c>
    </row>
    <row r="20" spans="1:2" x14ac:dyDescent="0.25">
      <c r="A20" s="38">
        <v>109</v>
      </c>
      <c r="B20" s="186">
        <v>4</v>
      </c>
    </row>
    <row r="21" spans="1:2" x14ac:dyDescent="0.25">
      <c r="A21" s="38">
        <v>110</v>
      </c>
      <c r="B21" s="186">
        <v>10</v>
      </c>
    </row>
    <row r="22" spans="1:2" x14ac:dyDescent="0.25">
      <c r="A22" s="38">
        <v>111</v>
      </c>
      <c r="B22" s="186">
        <v>10</v>
      </c>
    </row>
    <row r="23" spans="1:2" x14ac:dyDescent="0.25">
      <c r="A23" s="38">
        <v>112</v>
      </c>
      <c r="B23" s="186">
        <v>9</v>
      </c>
    </row>
    <row r="24" spans="1:2" x14ac:dyDescent="0.25">
      <c r="A24" s="38">
        <v>113</v>
      </c>
      <c r="B24" s="186">
        <v>12</v>
      </c>
    </row>
    <row r="25" spans="1:2" x14ac:dyDescent="0.25">
      <c r="A25" s="38">
        <v>114</v>
      </c>
      <c r="B25" s="186">
        <v>17</v>
      </c>
    </row>
    <row r="26" spans="1:2" x14ac:dyDescent="0.25">
      <c r="A26" s="38">
        <v>115</v>
      </c>
      <c r="B26" s="186">
        <v>11</v>
      </c>
    </row>
    <row r="27" spans="1:2" x14ac:dyDescent="0.25">
      <c r="A27" s="38">
        <v>116</v>
      </c>
      <c r="B27" s="186">
        <v>6</v>
      </c>
    </row>
    <row r="28" spans="1:2" x14ac:dyDescent="0.25">
      <c r="A28" s="38">
        <v>117</v>
      </c>
      <c r="B28" s="186">
        <v>4</v>
      </c>
    </row>
    <row r="29" spans="1:2" x14ac:dyDescent="0.25">
      <c r="A29" s="38">
        <v>118</v>
      </c>
      <c r="B29" s="186">
        <v>7</v>
      </c>
    </row>
    <row r="30" spans="1:2" x14ac:dyDescent="0.25">
      <c r="A30" s="38">
        <v>119</v>
      </c>
      <c r="B30" s="186">
        <v>8</v>
      </c>
    </row>
    <row r="31" spans="1:2" x14ac:dyDescent="0.25">
      <c r="A31" s="38">
        <v>120</v>
      </c>
      <c r="B31" s="186">
        <v>5</v>
      </c>
    </row>
    <row r="32" spans="1:2" x14ac:dyDescent="0.25">
      <c r="A32" s="38">
        <v>121</v>
      </c>
      <c r="B32" s="186">
        <v>11</v>
      </c>
    </row>
    <row r="33" spans="1:2" x14ac:dyDescent="0.25">
      <c r="A33" s="38">
        <v>122</v>
      </c>
      <c r="B33" s="186">
        <v>6</v>
      </c>
    </row>
    <row r="34" spans="1:2" x14ac:dyDescent="0.25">
      <c r="A34" s="38">
        <v>123</v>
      </c>
      <c r="B34" s="186">
        <v>5</v>
      </c>
    </row>
    <row r="35" spans="1:2" x14ac:dyDescent="0.25">
      <c r="A35" s="38">
        <v>124</v>
      </c>
      <c r="B35" s="186">
        <v>9</v>
      </c>
    </row>
    <row r="36" spans="1:2" x14ac:dyDescent="0.25">
      <c r="A36" s="38">
        <v>125</v>
      </c>
      <c r="B36" s="186">
        <v>8</v>
      </c>
    </row>
    <row r="37" spans="1:2" x14ac:dyDescent="0.25">
      <c r="A37" s="38">
        <v>126</v>
      </c>
      <c r="B37" s="186">
        <v>9</v>
      </c>
    </row>
    <row r="38" spans="1:2" x14ac:dyDescent="0.25">
      <c r="A38" s="38">
        <v>127</v>
      </c>
      <c r="B38" s="186">
        <v>6</v>
      </c>
    </row>
    <row r="39" spans="1:2" x14ac:dyDescent="0.25">
      <c r="A39" s="38">
        <v>128</v>
      </c>
      <c r="B39" s="186">
        <v>7</v>
      </c>
    </row>
    <row r="40" spans="1:2" x14ac:dyDescent="0.25">
      <c r="A40" s="38">
        <v>129</v>
      </c>
      <c r="B40" s="186">
        <v>9</v>
      </c>
    </row>
    <row r="41" spans="1:2" x14ac:dyDescent="0.25">
      <c r="A41" s="38">
        <v>130</v>
      </c>
      <c r="B41" s="186">
        <v>6</v>
      </c>
    </row>
    <row r="42" spans="1:2" x14ac:dyDescent="0.25">
      <c r="A42" s="38">
        <v>131</v>
      </c>
      <c r="B42" s="186">
        <v>8</v>
      </c>
    </row>
    <row r="43" spans="1:2" x14ac:dyDescent="0.25">
      <c r="A43" s="38">
        <v>132</v>
      </c>
      <c r="B43" s="186">
        <v>10</v>
      </c>
    </row>
    <row r="44" spans="1:2" x14ac:dyDescent="0.25">
      <c r="A44" s="38">
        <v>133</v>
      </c>
      <c r="B44" s="186">
        <v>8</v>
      </c>
    </row>
    <row r="45" spans="1:2" x14ac:dyDescent="0.25">
      <c r="A45" s="38">
        <v>134</v>
      </c>
      <c r="B45" s="186">
        <v>10</v>
      </c>
    </row>
    <row r="46" spans="1:2" x14ac:dyDescent="0.25">
      <c r="A46" s="38">
        <v>135</v>
      </c>
      <c r="B46" s="186">
        <v>6</v>
      </c>
    </row>
    <row r="47" spans="1:2" x14ac:dyDescent="0.25">
      <c r="A47" s="38">
        <v>136</v>
      </c>
      <c r="B47" s="186">
        <v>5</v>
      </c>
    </row>
    <row r="48" spans="1:2" x14ac:dyDescent="0.25">
      <c r="A48" s="38">
        <v>137</v>
      </c>
      <c r="B48" s="186">
        <v>7</v>
      </c>
    </row>
    <row r="49" spans="1:2" x14ac:dyDescent="0.25">
      <c r="A49" s="38">
        <v>138</v>
      </c>
      <c r="B49" s="186">
        <v>7</v>
      </c>
    </row>
    <row r="50" spans="1:2" x14ac:dyDescent="0.25">
      <c r="A50" s="38">
        <v>139</v>
      </c>
      <c r="B50" s="186">
        <v>20</v>
      </c>
    </row>
    <row r="51" spans="1:2" x14ac:dyDescent="0.25">
      <c r="A51" s="38">
        <v>140</v>
      </c>
      <c r="B51" s="186">
        <v>18</v>
      </c>
    </row>
    <row r="52" spans="1:2" x14ac:dyDescent="0.25">
      <c r="A52" s="38">
        <v>141</v>
      </c>
      <c r="B52" s="186">
        <v>17</v>
      </c>
    </row>
    <row r="53" spans="1:2" x14ac:dyDescent="0.25">
      <c r="A53" s="38">
        <v>142</v>
      </c>
      <c r="B53" s="186">
        <v>8</v>
      </c>
    </row>
    <row r="54" spans="1:2" x14ac:dyDescent="0.25">
      <c r="A54" s="38">
        <v>143</v>
      </c>
      <c r="B54" s="186">
        <v>6</v>
      </c>
    </row>
    <row r="55" spans="1:2" x14ac:dyDescent="0.25">
      <c r="A55" s="38">
        <v>144</v>
      </c>
      <c r="B55" s="186">
        <v>6</v>
      </c>
    </row>
    <row r="56" spans="1:2" x14ac:dyDescent="0.25">
      <c r="A56" s="38">
        <v>145</v>
      </c>
      <c r="B56" s="186">
        <v>5</v>
      </c>
    </row>
    <row r="57" spans="1:2" x14ac:dyDescent="0.25">
      <c r="A57" s="38">
        <v>146</v>
      </c>
      <c r="B57" s="186">
        <v>5</v>
      </c>
    </row>
    <row r="58" spans="1:2" x14ac:dyDescent="0.25">
      <c r="A58" s="38">
        <v>147</v>
      </c>
      <c r="B58" s="186">
        <v>4</v>
      </c>
    </row>
    <row r="59" spans="1:2" x14ac:dyDescent="0.25">
      <c r="A59" s="38">
        <v>148</v>
      </c>
      <c r="B59" s="186">
        <v>13</v>
      </c>
    </row>
    <row r="60" spans="1:2" x14ac:dyDescent="0.25">
      <c r="A60" s="38">
        <v>149</v>
      </c>
      <c r="B60" s="186">
        <v>12</v>
      </c>
    </row>
    <row r="61" spans="1:2" x14ac:dyDescent="0.25">
      <c r="A61" s="38">
        <v>150</v>
      </c>
      <c r="B61" s="186">
        <v>14</v>
      </c>
    </row>
    <row r="62" spans="1:2" x14ac:dyDescent="0.25">
      <c r="A62" s="38">
        <v>151</v>
      </c>
      <c r="B62" s="186">
        <v>5</v>
      </c>
    </row>
    <row r="63" spans="1:2" x14ac:dyDescent="0.25">
      <c r="A63" s="38">
        <v>152</v>
      </c>
      <c r="B63" s="186">
        <v>6</v>
      </c>
    </row>
    <row r="64" spans="1:2" x14ac:dyDescent="0.25">
      <c r="A64" s="38">
        <v>153</v>
      </c>
      <c r="B64" s="186">
        <v>6</v>
      </c>
    </row>
    <row r="65" spans="1:2" x14ac:dyDescent="0.25">
      <c r="A65" s="38">
        <v>154</v>
      </c>
      <c r="B65" s="186">
        <v>8</v>
      </c>
    </row>
    <row r="66" spans="1:2" x14ac:dyDescent="0.25">
      <c r="A66" s="38">
        <v>155</v>
      </c>
      <c r="B66" s="186">
        <v>9</v>
      </c>
    </row>
    <row r="67" spans="1:2" x14ac:dyDescent="0.25">
      <c r="A67" s="38">
        <v>156</v>
      </c>
      <c r="B67" s="186">
        <v>5</v>
      </c>
    </row>
    <row r="68" spans="1:2" x14ac:dyDescent="0.25">
      <c r="A68" s="38">
        <v>157</v>
      </c>
      <c r="B68" s="186">
        <v>23</v>
      </c>
    </row>
    <row r="69" spans="1:2" x14ac:dyDescent="0.25">
      <c r="A69" s="38">
        <v>158</v>
      </c>
      <c r="B69" s="186">
        <v>16</v>
      </c>
    </row>
    <row r="70" spans="1:2" x14ac:dyDescent="0.25">
      <c r="A70" s="38">
        <v>159</v>
      </c>
      <c r="B70" s="186">
        <v>14</v>
      </c>
    </row>
    <row r="71" spans="1:2" x14ac:dyDescent="0.25">
      <c r="A71" s="38">
        <v>160</v>
      </c>
      <c r="B71" s="186">
        <v>6</v>
      </c>
    </row>
    <row r="72" spans="1:2" x14ac:dyDescent="0.25">
      <c r="A72" s="38">
        <v>161</v>
      </c>
      <c r="B72" s="186">
        <v>6</v>
      </c>
    </row>
    <row r="73" spans="1:2" x14ac:dyDescent="0.25">
      <c r="A73" s="38">
        <v>162</v>
      </c>
      <c r="B73" s="186">
        <v>6</v>
      </c>
    </row>
    <row r="74" spans="1:2" x14ac:dyDescent="0.25">
      <c r="A74" s="38">
        <v>163</v>
      </c>
      <c r="B74" s="186">
        <v>6</v>
      </c>
    </row>
    <row r="75" spans="1:2" x14ac:dyDescent="0.25">
      <c r="A75" s="38">
        <v>164</v>
      </c>
      <c r="B75" s="186">
        <v>9</v>
      </c>
    </row>
    <row r="76" spans="1:2" x14ac:dyDescent="0.25">
      <c r="A76" s="38">
        <v>165</v>
      </c>
      <c r="B76" s="186">
        <v>6</v>
      </c>
    </row>
    <row r="77" spans="1:2" x14ac:dyDescent="0.25">
      <c r="A77" s="38">
        <v>166</v>
      </c>
      <c r="B77" s="186">
        <v>18</v>
      </c>
    </row>
    <row r="78" spans="1:2" x14ac:dyDescent="0.25">
      <c r="A78" s="38">
        <v>167</v>
      </c>
      <c r="B78" s="186">
        <v>18</v>
      </c>
    </row>
    <row r="79" spans="1:2" x14ac:dyDescent="0.25">
      <c r="A79" s="38">
        <v>168</v>
      </c>
      <c r="B79" s="186">
        <v>14</v>
      </c>
    </row>
    <row r="80" spans="1:2" x14ac:dyDescent="0.25">
      <c r="A80" s="38">
        <v>169</v>
      </c>
      <c r="B80" s="186">
        <v>10</v>
      </c>
    </row>
    <row r="81" spans="1:2" x14ac:dyDescent="0.25">
      <c r="A81" s="38">
        <v>170</v>
      </c>
      <c r="B81" s="186">
        <v>7</v>
      </c>
    </row>
    <row r="82" spans="1:2" x14ac:dyDescent="0.25">
      <c r="A82" s="38">
        <v>171</v>
      </c>
      <c r="B82" s="186">
        <v>6</v>
      </c>
    </row>
    <row r="83" spans="1:2" x14ac:dyDescent="0.25">
      <c r="A83" s="38">
        <v>172</v>
      </c>
      <c r="B83" s="186">
        <v>6</v>
      </c>
    </row>
    <row r="84" spans="1:2" x14ac:dyDescent="0.25">
      <c r="A84" s="38">
        <v>173</v>
      </c>
      <c r="B84" s="186">
        <v>7</v>
      </c>
    </row>
    <row r="85" spans="1:2" x14ac:dyDescent="0.25">
      <c r="A85" s="38">
        <v>174</v>
      </c>
      <c r="B85" s="186">
        <v>6</v>
      </c>
    </row>
    <row r="86" spans="1:2" x14ac:dyDescent="0.25">
      <c r="A86" s="38">
        <v>175</v>
      </c>
      <c r="B86" s="186">
        <v>25</v>
      </c>
    </row>
    <row r="87" spans="1:2" x14ac:dyDescent="0.25">
      <c r="A87" s="38">
        <v>176</v>
      </c>
      <c r="B87" s="186">
        <v>22</v>
      </c>
    </row>
    <row r="88" spans="1:2" x14ac:dyDescent="0.25">
      <c r="A88" s="38">
        <v>177</v>
      </c>
      <c r="B88" s="186">
        <v>23</v>
      </c>
    </row>
    <row r="89" spans="1:2" x14ac:dyDescent="0.25">
      <c r="A89" s="38">
        <v>178</v>
      </c>
      <c r="B89" s="186">
        <v>7</v>
      </c>
    </row>
    <row r="90" spans="1:2" x14ac:dyDescent="0.25">
      <c r="A90" s="38">
        <v>179</v>
      </c>
      <c r="B90" s="186">
        <v>6</v>
      </c>
    </row>
    <row r="91" spans="1:2" x14ac:dyDescent="0.25">
      <c r="A91" s="38">
        <v>180</v>
      </c>
      <c r="B91" s="186">
        <v>7</v>
      </c>
    </row>
    <row r="92" spans="1:2" x14ac:dyDescent="0.25">
      <c r="A92" s="38">
        <v>181</v>
      </c>
      <c r="B92" s="186">
        <v>12</v>
      </c>
    </row>
    <row r="93" spans="1:2" x14ac:dyDescent="0.25">
      <c r="A93" s="38">
        <v>182</v>
      </c>
      <c r="B93" s="186">
        <v>12</v>
      </c>
    </row>
    <row r="94" spans="1:2" x14ac:dyDescent="0.25">
      <c r="A94" s="38">
        <v>183</v>
      </c>
      <c r="B94" s="186">
        <v>18</v>
      </c>
    </row>
    <row r="95" spans="1:2" x14ac:dyDescent="0.25">
      <c r="A95" s="38">
        <v>184</v>
      </c>
      <c r="B95" s="186">
        <v>25</v>
      </c>
    </row>
    <row r="96" spans="1:2" x14ac:dyDescent="0.25">
      <c r="A96" s="38">
        <v>185</v>
      </c>
      <c r="B96" s="186">
        <v>29</v>
      </c>
    </row>
    <row r="97" spans="1:2" x14ac:dyDescent="0.25">
      <c r="A97" s="38">
        <v>186</v>
      </c>
      <c r="B97" s="186">
        <v>27</v>
      </c>
    </row>
    <row r="98" spans="1:2" x14ac:dyDescent="0.25">
      <c r="A98" s="38">
        <v>187</v>
      </c>
      <c r="B98" s="186">
        <v>6</v>
      </c>
    </row>
    <row r="99" spans="1:2" x14ac:dyDescent="0.25">
      <c r="A99" s="38">
        <v>188</v>
      </c>
      <c r="B99" s="186">
        <v>5</v>
      </c>
    </row>
    <row r="100" spans="1:2" x14ac:dyDescent="0.25">
      <c r="A100" s="38">
        <v>189</v>
      </c>
      <c r="B100" s="186">
        <v>5</v>
      </c>
    </row>
    <row r="101" spans="1:2" x14ac:dyDescent="0.25">
      <c r="A101" s="38">
        <v>190</v>
      </c>
      <c r="B101" s="186">
        <v>6</v>
      </c>
    </row>
    <row r="102" spans="1:2" x14ac:dyDescent="0.25">
      <c r="A102" s="38">
        <v>191</v>
      </c>
      <c r="B102" s="186">
        <v>9</v>
      </c>
    </row>
    <row r="103" spans="1:2" x14ac:dyDescent="0.25">
      <c r="A103" s="38">
        <v>192</v>
      </c>
      <c r="B103" s="186">
        <v>8</v>
      </c>
    </row>
    <row r="104" spans="1:2" x14ac:dyDescent="0.25">
      <c r="A104" s="38">
        <v>193</v>
      </c>
      <c r="B104" s="186">
        <v>8</v>
      </c>
    </row>
    <row r="105" spans="1:2" x14ac:dyDescent="0.25">
      <c r="A105" s="38">
        <v>194</v>
      </c>
      <c r="B105" s="186">
        <v>8</v>
      </c>
    </row>
    <row r="106" spans="1:2" x14ac:dyDescent="0.25">
      <c r="A106" s="38">
        <v>195</v>
      </c>
      <c r="B106" s="186">
        <v>15</v>
      </c>
    </row>
    <row r="107" spans="1:2" x14ac:dyDescent="0.25">
      <c r="A107" s="38">
        <v>196</v>
      </c>
      <c r="B107" s="186">
        <v>4</v>
      </c>
    </row>
    <row r="108" spans="1:2" x14ac:dyDescent="0.25">
      <c r="A108" s="38">
        <v>197</v>
      </c>
      <c r="B108" s="186">
        <v>5</v>
      </c>
    </row>
    <row r="109" spans="1:2" x14ac:dyDescent="0.25">
      <c r="A109" s="38">
        <v>198</v>
      </c>
      <c r="B109" s="186">
        <v>6</v>
      </c>
    </row>
    <row r="110" spans="1:2" x14ac:dyDescent="0.25">
      <c r="A110" s="38">
        <v>199</v>
      </c>
      <c r="B110" s="186">
        <v>6</v>
      </c>
    </row>
    <row r="111" spans="1:2" x14ac:dyDescent="0.25">
      <c r="A111" s="38">
        <v>200</v>
      </c>
      <c r="B111" s="186">
        <v>5</v>
      </c>
    </row>
    <row r="112" spans="1:2" x14ac:dyDescent="0.25">
      <c r="A112" s="38">
        <v>201</v>
      </c>
      <c r="B112" s="186">
        <v>6</v>
      </c>
    </row>
    <row r="113" spans="1:2" x14ac:dyDescent="0.25">
      <c r="A113" s="38">
        <v>202</v>
      </c>
      <c r="B113" s="186">
        <v>8</v>
      </c>
    </row>
    <row r="114" spans="1:2" x14ac:dyDescent="0.25">
      <c r="A114" s="38">
        <v>203</v>
      </c>
      <c r="B114" s="186">
        <v>8</v>
      </c>
    </row>
    <row r="115" spans="1:2" x14ac:dyDescent="0.25">
      <c r="A115" s="38">
        <v>204</v>
      </c>
      <c r="B115" s="186">
        <v>8</v>
      </c>
    </row>
    <row r="116" spans="1:2" x14ac:dyDescent="0.25">
      <c r="A116" s="38">
        <v>205</v>
      </c>
      <c r="B116" s="186">
        <v>5</v>
      </c>
    </row>
    <row r="117" spans="1:2" x14ac:dyDescent="0.25">
      <c r="A117" s="38">
        <v>206</v>
      </c>
      <c r="B117" s="186">
        <v>11</v>
      </c>
    </row>
    <row r="118" spans="1:2" x14ac:dyDescent="0.25">
      <c r="A118" s="38">
        <v>207</v>
      </c>
      <c r="B118" s="186">
        <v>4</v>
      </c>
    </row>
    <row r="119" spans="1:2" x14ac:dyDescent="0.25">
      <c r="A119" s="38">
        <v>208</v>
      </c>
      <c r="B119" s="186">
        <v>10</v>
      </c>
    </row>
    <row r="120" spans="1:2" x14ac:dyDescent="0.25">
      <c r="A120" s="38">
        <v>209</v>
      </c>
      <c r="B120" s="186">
        <v>5</v>
      </c>
    </row>
    <row r="121" spans="1:2" x14ac:dyDescent="0.25">
      <c r="A121" s="38">
        <v>210</v>
      </c>
      <c r="B121" s="186">
        <v>6</v>
      </c>
    </row>
    <row r="122" spans="1:2" x14ac:dyDescent="0.25">
      <c r="A122" s="38">
        <v>211</v>
      </c>
      <c r="B122" s="186">
        <v>8</v>
      </c>
    </row>
    <row r="123" spans="1:2" x14ac:dyDescent="0.25">
      <c r="A123" s="38">
        <v>212</v>
      </c>
      <c r="B123" s="186">
        <v>15</v>
      </c>
    </row>
    <row r="124" spans="1:2" x14ac:dyDescent="0.25">
      <c r="A124" s="38">
        <v>213</v>
      </c>
      <c r="B124" s="186">
        <v>8</v>
      </c>
    </row>
    <row r="125" spans="1:2" x14ac:dyDescent="0.25">
      <c r="A125" s="38">
        <v>214</v>
      </c>
      <c r="B125" s="186">
        <v>10</v>
      </c>
    </row>
    <row r="126" spans="1:2" x14ac:dyDescent="0.25">
      <c r="A126" s="38">
        <v>215</v>
      </c>
      <c r="B126" s="186">
        <v>7</v>
      </c>
    </row>
    <row r="127" spans="1:2" x14ac:dyDescent="0.25">
      <c r="A127" s="38">
        <v>216</v>
      </c>
      <c r="B127" s="186">
        <v>5</v>
      </c>
    </row>
    <row r="128" spans="1:2" x14ac:dyDescent="0.25">
      <c r="A128" s="38">
        <v>217</v>
      </c>
      <c r="B128" s="186">
        <v>7</v>
      </c>
    </row>
    <row r="129" spans="1:2" x14ac:dyDescent="0.25">
      <c r="A129" s="38">
        <v>218</v>
      </c>
      <c r="B129" s="186">
        <v>4</v>
      </c>
    </row>
    <row r="130" spans="1:2" x14ac:dyDescent="0.25">
      <c r="A130" s="38">
        <v>219</v>
      </c>
      <c r="B130" s="186">
        <v>10</v>
      </c>
    </row>
    <row r="131" spans="1:2" x14ac:dyDescent="0.25">
      <c r="A131" s="38">
        <v>220</v>
      </c>
      <c r="B131" s="186">
        <v>14</v>
      </c>
    </row>
    <row r="132" spans="1:2" x14ac:dyDescent="0.25">
      <c r="A132" s="38">
        <v>221</v>
      </c>
      <c r="B132" s="186">
        <v>8</v>
      </c>
    </row>
    <row r="133" spans="1:2" x14ac:dyDescent="0.25">
      <c r="A133" s="38">
        <v>222</v>
      </c>
      <c r="B133" s="186">
        <v>5</v>
      </c>
    </row>
    <row r="134" spans="1:2" x14ac:dyDescent="0.25">
      <c r="A134" s="38">
        <v>223</v>
      </c>
      <c r="B134" s="186">
        <v>4</v>
      </c>
    </row>
    <row r="135" spans="1:2" x14ac:dyDescent="0.25">
      <c r="A135" s="38">
        <v>224</v>
      </c>
      <c r="B135" s="186">
        <v>8</v>
      </c>
    </row>
    <row r="136" spans="1:2" x14ac:dyDescent="0.25">
      <c r="A136" s="38">
        <v>225</v>
      </c>
      <c r="B136" s="186">
        <v>5</v>
      </c>
    </row>
    <row r="137" spans="1:2" x14ac:dyDescent="0.25">
      <c r="A137" s="38">
        <v>226</v>
      </c>
      <c r="B137" s="186">
        <v>4</v>
      </c>
    </row>
    <row r="138" spans="1:2" x14ac:dyDescent="0.25">
      <c r="A138" s="38">
        <v>227</v>
      </c>
      <c r="B138" s="186">
        <v>4</v>
      </c>
    </row>
    <row r="139" spans="1:2" x14ac:dyDescent="0.25">
      <c r="A139" s="38">
        <v>228</v>
      </c>
      <c r="B139" s="186">
        <v>9</v>
      </c>
    </row>
    <row r="140" spans="1:2" x14ac:dyDescent="0.25">
      <c r="A140" s="38">
        <v>229</v>
      </c>
      <c r="B140" s="186">
        <v>7</v>
      </c>
    </row>
    <row r="141" spans="1:2" x14ac:dyDescent="0.25">
      <c r="A141" s="38">
        <v>230</v>
      </c>
      <c r="B141" s="186">
        <v>5</v>
      </c>
    </row>
    <row r="142" spans="1:2" x14ac:dyDescent="0.25">
      <c r="A142" s="38">
        <v>231</v>
      </c>
      <c r="B142" s="186">
        <v>14</v>
      </c>
    </row>
    <row r="143" spans="1:2" x14ac:dyDescent="0.25">
      <c r="A143" s="38">
        <v>232</v>
      </c>
      <c r="B143" s="186">
        <v>17</v>
      </c>
    </row>
    <row r="144" spans="1:2" x14ac:dyDescent="0.25">
      <c r="A144" s="38">
        <v>233</v>
      </c>
      <c r="B144" s="186">
        <v>7</v>
      </c>
    </row>
    <row r="145" spans="1:2" x14ac:dyDescent="0.25">
      <c r="A145" s="38">
        <v>234</v>
      </c>
      <c r="B145" s="186">
        <v>14</v>
      </c>
    </row>
    <row r="146" spans="1:2" x14ac:dyDescent="0.25">
      <c r="A146" s="38">
        <v>235</v>
      </c>
      <c r="B146" s="186">
        <v>7</v>
      </c>
    </row>
    <row r="147" spans="1:2" x14ac:dyDescent="0.25">
      <c r="A147" s="38">
        <v>236</v>
      </c>
      <c r="B147" s="186">
        <v>16</v>
      </c>
    </row>
    <row r="148" spans="1:2" x14ac:dyDescent="0.25">
      <c r="A148" s="38">
        <v>237</v>
      </c>
      <c r="B148" s="186">
        <v>8</v>
      </c>
    </row>
    <row r="149" spans="1:2" x14ac:dyDescent="0.25">
      <c r="A149" s="38">
        <v>238</v>
      </c>
      <c r="B149" s="186">
        <v>6</v>
      </c>
    </row>
    <row r="150" spans="1:2" x14ac:dyDescent="0.25">
      <c r="A150" s="38">
        <v>239</v>
      </c>
      <c r="B150" s="186">
        <v>10</v>
      </c>
    </row>
    <row r="151" spans="1:2" x14ac:dyDescent="0.25">
      <c r="A151" s="38">
        <v>240</v>
      </c>
      <c r="B151" s="186">
        <v>5</v>
      </c>
    </row>
    <row r="152" spans="1:2" x14ac:dyDescent="0.25">
      <c r="A152" s="38">
        <v>241</v>
      </c>
      <c r="B152" s="186">
        <v>8</v>
      </c>
    </row>
    <row r="153" spans="1:2" x14ac:dyDescent="0.25">
      <c r="A153" s="38">
        <v>242</v>
      </c>
      <c r="B153" s="186">
        <v>8</v>
      </c>
    </row>
    <row r="154" spans="1:2" x14ac:dyDescent="0.25">
      <c r="A154" s="38">
        <v>243</v>
      </c>
      <c r="B154" s="186">
        <v>12</v>
      </c>
    </row>
    <row r="155" spans="1:2" x14ac:dyDescent="0.25">
      <c r="A155" s="38">
        <v>244</v>
      </c>
      <c r="B155" s="186">
        <v>9</v>
      </c>
    </row>
    <row r="156" spans="1:2" x14ac:dyDescent="0.25">
      <c r="A156" s="38">
        <v>245</v>
      </c>
      <c r="B156" s="186">
        <v>14</v>
      </c>
    </row>
    <row r="157" spans="1:2" x14ac:dyDescent="0.25">
      <c r="A157" s="38">
        <v>246</v>
      </c>
      <c r="B157" s="186">
        <v>5</v>
      </c>
    </row>
    <row r="158" spans="1:2" x14ac:dyDescent="0.25">
      <c r="A158" s="38">
        <v>247</v>
      </c>
      <c r="B158" s="186">
        <v>10</v>
      </c>
    </row>
    <row r="159" spans="1:2" x14ac:dyDescent="0.25">
      <c r="A159" s="38">
        <v>248</v>
      </c>
      <c r="B159" s="186">
        <v>5</v>
      </c>
    </row>
    <row r="160" spans="1:2" x14ac:dyDescent="0.25">
      <c r="A160" s="38">
        <v>249</v>
      </c>
      <c r="B160" s="186">
        <v>4</v>
      </c>
    </row>
    <row r="161" spans="1:2" x14ac:dyDescent="0.25">
      <c r="A161" s="38">
        <v>250</v>
      </c>
      <c r="B161" s="186">
        <v>8</v>
      </c>
    </row>
    <row r="162" spans="1:2" x14ac:dyDescent="0.25">
      <c r="A162" s="38">
        <v>251</v>
      </c>
      <c r="B162" s="186">
        <v>7</v>
      </c>
    </row>
    <row r="163" spans="1:2" x14ac:dyDescent="0.25">
      <c r="A163" s="38">
        <v>252</v>
      </c>
      <c r="B163" s="186">
        <v>8</v>
      </c>
    </row>
    <row r="164" spans="1:2" x14ac:dyDescent="0.25">
      <c r="A164" s="38">
        <v>253</v>
      </c>
      <c r="B164" s="186">
        <v>6</v>
      </c>
    </row>
    <row r="165" spans="1:2" x14ac:dyDescent="0.25">
      <c r="A165" s="38">
        <v>254</v>
      </c>
      <c r="B165" s="186">
        <v>6</v>
      </c>
    </row>
    <row r="166" spans="1:2" x14ac:dyDescent="0.25">
      <c r="A166" s="38" t="s">
        <v>242</v>
      </c>
      <c r="B166" s="186">
        <v>1427</v>
      </c>
    </row>
  </sheetData>
  <sheetProtection algorithmName="SHA-512" hashValue="sx3SH4eluvGqqZKW/0AccikO9dwgxDlckmgQbFUiwqRCipYxrNEOxaefVPLMhC7wenwu+yDj53nM/ak5eBi8vw==" saltValue="5LmY/TsnWgSxhFSaFXj9BA==" spinCount="100000" sheet="1" objects="1" scenarios="1" selectLockedCells="1" selectUnlockedCells="1"/>
  <mergeCells count="2">
    <mergeCell ref="A8:B8"/>
    <mergeCell ref="A7:B7"/>
  </mergeCells>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65"/>
  <sheetViews>
    <sheetView zoomScale="70" zoomScaleNormal="70" workbookViewId="0">
      <selection activeCell="R24" sqref="R24"/>
    </sheetView>
  </sheetViews>
  <sheetFormatPr defaultRowHeight="18" x14ac:dyDescent="0.25"/>
  <cols>
    <col min="1" max="7" width="8.796875" style="5"/>
    <col min="8" max="8" width="8.796875" style="4"/>
    <col min="9" max="9" width="8.796875" style="187"/>
    <col min="10" max="10" width="8.796875" style="4" customWidth="1"/>
    <col min="11" max="11" width="8.796875" style="4"/>
    <col min="12" max="12" width="10.8984375" style="4" customWidth="1"/>
    <col min="13" max="13" width="10.796875" style="4" customWidth="1"/>
    <col min="14" max="14" width="9.8984375" style="4" customWidth="1"/>
    <col min="15" max="15" width="10.3984375" style="188" customWidth="1"/>
    <col min="16" max="16" width="13.09765625" style="189" customWidth="1"/>
    <col min="17" max="17" width="10.5" style="4" customWidth="1"/>
    <col min="18" max="16384" width="8.796875" style="5"/>
  </cols>
  <sheetData>
    <row r="1" spans="1:17" ht="18" customHeight="1" x14ac:dyDescent="0.25">
      <c r="A1" s="28" t="s">
        <v>0</v>
      </c>
    </row>
    <row r="2" spans="1:17" ht="18" customHeight="1" x14ac:dyDescent="0.25">
      <c r="A2" s="5" t="s">
        <v>8</v>
      </c>
      <c r="B2" s="190"/>
      <c r="D2" s="190"/>
      <c r="L2" s="191"/>
      <c r="M2" s="191"/>
    </row>
    <row r="3" spans="1:17" ht="18" customHeight="1" x14ac:dyDescent="0.25">
      <c r="A3" s="30" t="s">
        <v>204</v>
      </c>
      <c r="B3" s="190"/>
      <c r="D3" s="190"/>
      <c r="L3" s="191"/>
      <c r="M3" s="191"/>
    </row>
    <row r="4" spans="1:17" ht="18" customHeight="1" x14ac:dyDescent="0.25">
      <c r="A4" s="30" t="s">
        <v>459</v>
      </c>
      <c r="B4" s="190"/>
      <c r="D4" s="190"/>
      <c r="L4" s="191"/>
      <c r="M4" s="191"/>
    </row>
    <row r="5" spans="1:17" ht="18" customHeight="1" x14ac:dyDescent="0.25">
      <c r="B5" s="190"/>
      <c r="D5" s="190"/>
      <c r="L5" s="192" t="s">
        <v>443</v>
      </c>
      <c r="M5" s="191"/>
    </row>
    <row r="6" spans="1:17" ht="18" customHeight="1" x14ac:dyDescent="0.25">
      <c r="B6" s="190"/>
      <c r="D6" s="190"/>
      <c r="L6" s="191"/>
      <c r="M6" s="191"/>
    </row>
    <row r="7" spans="1:17" ht="54" x14ac:dyDescent="0.25">
      <c r="B7" s="190"/>
      <c r="G7" s="340" t="s">
        <v>322</v>
      </c>
      <c r="H7" s="340"/>
      <c r="I7" s="341"/>
      <c r="J7" s="193" t="s">
        <v>283</v>
      </c>
      <c r="L7" s="191" t="s">
        <v>441</v>
      </c>
      <c r="M7" s="191" t="s">
        <v>442</v>
      </c>
      <c r="Q7" s="193" t="s">
        <v>284</v>
      </c>
    </row>
    <row r="8" spans="1:17" ht="20.25" x14ac:dyDescent="0.25">
      <c r="J8" s="194">
        <f>SUM(J11:J604)</f>
        <v>2879</v>
      </c>
      <c r="L8" s="195"/>
      <c r="M8" s="195"/>
      <c r="Q8" s="196">
        <f>SUM(Q11:Q604)</f>
        <v>5130</v>
      </c>
    </row>
    <row r="9" spans="1:17" ht="25.5" customHeight="1" x14ac:dyDescent="0.25">
      <c r="H9" s="345" t="s">
        <v>267</v>
      </c>
      <c r="I9" s="343"/>
      <c r="J9" s="344"/>
      <c r="K9" s="342" t="s">
        <v>440</v>
      </c>
      <c r="L9" s="343"/>
      <c r="M9" s="343"/>
      <c r="N9" s="344"/>
      <c r="O9" s="346" t="s">
        <v>323</v>
      </c>
      <c r="P9" s="347"/>
      <c r="Q9" s="348"/>
    </row>
    <row r="10" spans="1:17" ht="62.25" customHeight="1" x14ac:dyDescent="0.25">
      <c r="A10" s="17" t="s">
        <v>31</v>
      </c>
      <c r="B10" s="17" t="s">
        <v>144</v>
      </c>
      <c r="C10" s="17" t="s">
        <v>115</v>
      </c>
      <c r="D10" s="17" t="s">
        <v>114</v>
      </c>
      <c r="E10" s="17" t="s">
        <v>118</v>
      </c>
      <c r="F10" s="17" t="s">
        <v>116</v>
      </c>
      <c r="G10" s="17" t="s">
        <v>117</v>
      </c>
      <c r="H10" s="197" t="s">
        <v>266</v>
      </c>
      <c r="I10" s="198" t="s">
        <v>268</v>
      </c>
      <c r="J10" s="199" t="s">
        <v>269</v>
      </c>
      <c r="K10" s="200" t="s">
        <v>263</v>
      </c>
      <c r="L10" s="201" t="str">
        <f>"Purchases ("    &amp;   InvPurchQtysTotal    &amp;   " items)"</f>
        <v>Purchases (1427 items)</v>
      </c>
      <c r="M10" s="202" t="str">
        <f>"Sales                 ("    &amp;   SalesQtyTotal    &amp;   " items)"</f>
        <v>Sales                 (1256 items)</v>
      </c>
      <c r="N10" s="203" t="s">
        <v>285</v>
      </c>
      <c r="O10" s="204" t="s">
        <v>286</v>
      </c>
      <c r="P10" s="205" t="s">
        <v>34</v>
      </c>
      <c r="Q10" s="206" t="s">
        <v>264</v>
      </c>
    </row>
    <row r="11" spans="1:17" x14ac:dyDescent="0.25">
      <c r="A11" s="4">
        <v>100</v>
      </c>
      <c r="B11" s="5" t="str">
        <f>VLOOKUP(A11,'Inventory List'!$A$8:$M$163,2)</f>
        <v>Clothing</v>
      </c>
      <c r="C11" s="5" t="str">
        <f>VLOOKUP(A11,'Inventory List'!$A$8:$M$163,3)</f>
        <v>Pant</v>
      </c>
      <c r="D11" s="30" t="str">
        <f>VLOOKUP(A11,'Inventory List'!$A$8:$M$163,4)</f>
        <v>Dress</v>
      </c>
      <c r="E11" s="5" t="str">
        <f>VLOOKUP(A11,'Inventory List'!$A$8:$M$163,5)</f>
        <v>Mens</v>
      </c>
      <c r="F11" s="5" t="str">
        <f>VLOOKUP(A11,'Inventory List'!$A$8:$M$163,6)</f>
        <v>S</v>
      </c>
      <c r="G11" s="5" t="str">
        <f>VLOOKUP(A11,'Inventory List'!$A$8:$M$163,7)</f>
        <v>Black</v>
      </c>
      <c r="H11" s="207">
        <v>2</v>
      </c>
      <c r="I11" s="208">
        <f>IF(H11&lt;&gt;N11,H11-N11,0)</f>
        <v>0</v>
      </c>
      <c r="J11" s="209">
        <f>IF(I11="","",$I11*$P11)</f>
        <v>0</v>
      </c>
      <c r="K11" s="210">
        <v>0</v>
      </c>
      <c r="L11" s="211">
        <f>VLOOKUP(A11,'Inv Purch Qty by UPC'!A10:B165,2)</f>
        <v>4</v>
      </c>
      <c r="M11" s="27">
        <f>'Sale Qtys by UPC'!B9</f>
        <v>2</v>
      </c>
      <c r="N11" s="212">
        <f>$K11+$L11-$M11</f>
        <v>2</v>
      </c>
      <c r="O11" s="213">
        <f>$N11+$I11</f>
        <v>2</v>
      </c>
      <c r="P11" s="214">
        <f>VLOOKUP(A11,'Inventory List'!$A$8:$M$163,10)</f>
        <v>10</v>
      </c>
      <c r="Q11" s="209">
        <f>$O11*$P11</f>
        <v>20</v>
      </c>
    </row>
    <row r="12" spans="1:17" x14ac:dyDescent="0.25">
      <c r="A12" s="4">
        <v>101</v>
      </c>
      <c r="B12" s="5" t="str">
        <f>VLOOKUP(A12,'Inventory List'!$A$8:$M$163,2)</f>
        <v>Clothing</v>
      </c>
      <c r="C12" s="5" t="str">
        <f>VLOOKUP(A12,'Inventory List'!$A$8:$M$163,3)</f>
        <v>Pant</v>
      </c>
      <c r="D12" s="30" t="str">
        <f>VLOOKUP(A12,'Inventory List'!$A$8:$M$163,4)</f>
        <v>Dress</v>
      </c>
      <c r="E12" s="5" t="str">
        <f>VLOOKUP(A12,'Inventory List'!$A$8:$M$163,5)</f>
        <v>Mens</v>
      </c>
      <c r="F12" s="5" t="str">
        <f>VLOOKUP(A12,'Inventory List'!$A$8:$M$163,6)</f>
        <v>S</v>
      </c>
      <c r="G12" s="5" t="str">
        <f>VLOOKUP(A12,'Inventory List'!$A$8:$M$163,7)</f>
        <v>Brown</v>
      </c>
      <c r="H12" s="207">
        <v>2</v>
      </c>
      <c r="I12" s="208">
        <f t="shared" ref="I12:I75" si="0">IF(H12&lt;&gt;N12,H12-N12,0)</f>
        <v>2</v>
      </c>
      <c r="J12" s="209">
        <f t="shared" ref="J12:J75" si="1">IF(I12="","",$I12*$P12)</f>
        <v>20</v>
      </c>
      <c r="K12" s="210">
        <v>0</v>
      </c>
      <c r="L12" s="211">
        <f>VLOOKUP(A12,'Inv Purch Qty by UPC'!A11:B166,2)</f>
        <v>8</v>
      </c>
      <c r="M12" s="27">
        <f>'Sale Qtys by UPC'!B10</f>
        <v>8</v>
      </c>
      <c r="N12" s="212">
        <f t="shared" ref="N12:N75" si="2">$K12+$L12-$M12</f>
        <v>0</v>
      </c>
      <c r="O12" s="213">
        <f t="shared" ref="O12:O75" si="3">$N12+$I12</f>
        <v>2</v>
      </c>
      <c r="P12" s="214">
        <f>VLOOKUP(A12,'Inventory List'!$A$8:$M$163,10)</f>
        <v>10</v>
      </c>
      <c r="Q12" s="209">
        <f t="shared" ref="Q12:Q75" si="4">$O12*$P12</f>
        <v>20</v>
      </c>
    </row>
    <row r="13" spans="1:17" x14ac:dyDescent="0.25">
      <c r="A13" s="4">
        <v>102</v>
      </c>
      <c r="B13" s="5" t="str">
        <f>VLOOKUP(A13,'Inventory List'!$A$8:$M$163,2)</f>
        <v>Clothing</v>
      </c>
      <c r="C13" s="5" t="str">
        <f>VLOOKUP(A13,'Inventory List'!$A$8:$M$163,3)</f>
        <v>Pant</v>
      </c>
      <c r="D13" s="30" t="str">
        <f>VLOOKUP(A13,'Inventory List'!$A$8:$M$163,4)</f>
        <v>Dress</v>
      </c>
      <c r="E13" s="5" t="str">
        <f>VLOOKUP(A13,'Inventory List'!$A$8:$M$163,5)</f>
        <v>Mens</v>
      </c>
      <c r="F13" s="5" t="str">
        <f>VLOOKUP(A13,'Inventory List'!$A$8:$M$163,6)</f>
        <v>S</v>
      </c>
      <c r="G13" s="5" t="str">
        <f>VLOOKUP(A13,'Inventory List'!$A$8:$M$163,7)</f>
        <v>Tan</v>
      </c>
      <c r="H13" s="215">
        <v>4</v>
      </c>
      <c r="I13" s="208">
        <f t="shared" si="0"/>
        <v>3</v>
      </c>
      <c r="J13" s="209">
        <f t="shared" si="1"/>
        <v>30</v>
      </c>
      <c r="K13" s="210">
        <v>0</v>
      </c>
      <c r="L13" s="211">
        <f>VLOOKUP(A13,'Inv Purch Qty by UPC'!A12:B167,2)</f>
        <v>5</v>
      </c>
      <c r="M13" s="27">
        <f>'Sale Qtys by UPC'!B11</f>
        <v>4</v>
      </c>
      <c r="N13" s="212">
        <f t="shared" si="2"/>
        <v>1</v>
      </c>
      <c r="O13" s="216">
        <f t="shared" si="3"/>
        <v>4</v>
      </c>
      <c r="P13" s="214">
        <f>VLOOKUP(A13,'Inventory List'!$A$8:$M$163,10)</f>
        <v>10</v>
      </c>
      <c r="Q13" s="209">
        <f t="shared" si="4"/>
        <v>40</v>
      </c>
    </row>
    <row r="14" spans="1:17" x14ac:dyDescent="0.25">
      <c r="A14" s="4">
        <v>103</v>
      </c>
      <c r="B14" s="5" t="str">
        <f>VLOOKUP(A14,'Inventory List'!$A$8:$M$163,2)</f>
        <v>Clothing</v>
      </c>
      <c r="C14" s="5" t="str">
        <f>VLOOKUP(A14,'Inventory List'!$A$8:$M$163,3)</f>
        <v>Pant</v>
      </c>
      <c r="D14" s="30" t="str">
        <f>VLOOKUP(A14,'Inventory List'!$A$8:$M$163,4)</f>
        <v>Dress</v>
      </c>
      <c r="E14" s="5" t="str">
        <f>VLOOKUP(A14,'Inventory List'!$A$8:$M$163,5)</f>
        <v>Mens</v>
      </c>
      <c r="F14" s="5" t="str">
        <f>VLOOKUP(A14,'Inventory List'!$A$8:$M$163,6)</f>
        <v>M</v>
      </c>
      <c r="G14" s="5" t="str">
        <f>VLOOKUP(A14,'Inventory List'!$A$8:$M$163,7)</f>
        <v>Black</v>
      </c>
      <c r="H14" s="207">
        <v>0</v>
      </c>
      <c r="I14" s="208">
        <f t="shared" si="0"/>
        <v>1</v>
      </c>
      <c r="J14" s="209">
        <f t="shared" si="1"/>
        <v>13</v>
      </c>
      <c r="K14" s="210">
        <v>0</v>
      </c>
      <c r="L14" s="211">
        <f>VLOOKUP(A14,'Inv Purch Qty by UPC'!A13:B168,2)</f>
        <v>17</v>
      </c>
      <c r="M14" s="27">
        <f>'Sale Qtys by UPC'!B12</f>
        <v>18</v>
      </c>
      <c r="N14" s="212">
        <f t="shared" si="2"/>
        <v>-1</v>
      </c>
      <c r="O14" s="213">
        <f t="shared" si="3"/>
        <v>0</v>
      </c>
      <c r="P14" s="214">
        <f>VLOOKUP(A14,'Inventory List'!$A$8:$M$163,10)</f>
        <v>13</v>
      </c>
      <c r="Q14" s="209">
        <f t="shared" si="4"/>
        <v>0</v>
      </c>
    </row>
    <row r="15" spans="1:17" x14ac:dyDescent="0.25">
      <c r="A15" s="4">
        <v>104</v>
      </c>
      <c r="B15" s="5" t="str">
        <f>VLOOKUP(A15,'Inventory List'!$A$8:$M$163,2)</f>
        <v>Clothing</v>
      </c>
      <c r="C15" s="5" t="str">
        <f>VLOOKUP(A15,'Inventory List'!$A$8:$M$163,3)</f>
        <v>Pant</v>
      </c>
      <c r="D15" s="30" t="str">
        <f>VLOOKUP(A15,'Inventory List'!$A$8:$M$163,4)</f>
        <v>Dress</v>
      </c>
      <c r="E15" s="5" t="str">
        <f>VLOOKUP(A15,'Inventory List'!$A$8:$M$163,5)</f>
        <v>Mens</v>
      </c>
      <c r="F15" s="5" t="str">
        <f>VLOOKUP(A15,'Inventory List'!$A$8:$M$163,6)</f>
        <v>M</v>
      </c>
      <c r="G15" s="5" t="str">
        <f>VLOOKUP(A15,'Inventory List'!$A$8:$M$163,7)</f>
        <v>Brown</v>
      </c>
      <c r="H15" s="207">
        <v>2</v>
      </c>
      <c r="I15" s="208">
        <f t="shared" si="0"/>
        <v>2</v>
      </c>
      <c r="J15" s="209">
        <f t="shared" si="1"/>
        <v>26</v>
      </c>
      <c r="K15" s="210">
        <v>0</v>
      </c>
      <c r="L15" s="211">
        <f>VLOOKUP(A15,'Inv Purch Qty by UPC'!A14:B169,2)</f>
        <v>14</v>
      </c>
      <c r="M15" s="27">
        <f>'Sale Qtys by UPC'!B13</f>
        <v>14</v>
      </c>
      <c r="N15" s="212">
        <f t="shared" si="2"/>
        <v>0</v>
      </c>
      <c r="O15" s="213">
        <f t="shared" si="3"/>
        <v>2</v>
      </c>
      <c r="P15" s="214">
        <f>VLOOKUP(A15,'Inventory List'!$A$8:$M$163,10)</f>
        <v>13</v>
      </c>
      <c r="Q15" s="209">
        <f t="shared" si="4"/>
        <v>26</v>
      </c>
    </row>
    <row r="16" spans="1:17" x14ac:dyDescent="0.25">
      <c r="A16" s="4">
        <v>105</v>
      </c>
      <c r="B16" s="5" t="str">
        <f>VLOOKUP(A16,'Inventory List'!$A$8:$M$163,2)</f>
        <v>Clothing</v>
      </c>
      <c r="C16" s="5" t="str">
        <f>VLOOKUP(A16,'Inventory List'!$A$8:$M$163,3)</f>
        <v>Pant</v>
      </c>
      <c r="D16" s="30" t="str">
        <f>VLOOKUP(A16,'Inventory List'!$A$8:$M$163,4)</f>
        <v>Dress</v>
      </c>
      <c r="E16" s="5" t="str">
        <f>VLOOKUP(A16,'Inventory List'!$A$8:$M$163,5)</f>
        <v>Mens</v>
      </c>
      <c r="F16" s="5" t="str">
        <f>VLOOKUP(A16,'Inventory List'!$A$8:$M$163,6)</f>
        <v>M</v>
      </c>
      <c r="G16" s="5" t="str">
        <f>VLOOKUP(A16,'Inventory List'!$A$8:$M$163,7)</f>
        <v>Tan</v>
      </c>
      <c r="H16" s="207">
        <v>1</v>
      </c>
      <c r="I16" s="208">
        <f t="shared" si="0"/>
        <v>2</v>
      </c>
      <c r="J16" s="209">
        <f t="shared" si="1"/>
        <v>26</v>
      </c>
      <c r="K16" s="210">
        <v>0</v>
      </c>
      <c r="L16" s="211">
        <f>VLOOKUP(A16,'Inv Purch Qty by UPC'!A15:B170,2)</f>
        <v>9</v>
      </c>
      <c r="M16" s="27">
        <f>'Sale Qtys by UPC'!B14</f>
        <v>10</v>
      </c>
      <c r="N16" s="212">
        <f t="shared" si="2"/>
        <v>-1</v>
      </c>
      <c r="O16" s="213">
        <f t="shared" si="3"/>
        <v>1</v>
      </c>
      <c r="P16" s="214">
        <f>VLOOKUP(A16,'Inventory List'!$A$8:$M$163,10)</f>
        <v>13</v>
      </c>
      <c r="Q16" s="209">
        <f t="shared" si="4"/>
        <v>13</v>
      </c>
    </row>
    <row r="17" spans="1:17" x14ac:dyDescent="0.25">
      <c r="A17" s="4">
        <v>106</v>
      </c>
      <c r="B17" s="5" t="str">
        <f>VLOOKUP(A17,'Inventory List'!$A$8:$M$163,2)</f>
        <v>Clothing</v>
      </c>
      <c r="C17" s="5" t="str">
        <f>VLOOKUP(A17,'Inventory List'!$A$8:$M$163,3)</f>
        <v>Pant</v>
      </c>
      <c r="D17" s="30" t="str">
        <f>VLOOKUP(A17,'Inventory List'!$A$8:$M$163,4)</f>
        <v>Dress</v>
      </c>
      <c r="E17" s="5" t="str">
        <f>VLOOKUP(A17,'Inventory List'!$A$8:$M$163,5)</f>
        <v>Mens</v>
      </c>
      <c r="F17" s="5" t="str">
        <f>VLOOKUP(A17,'Inventory List'!$A$8:$M$163,6)</f>
        <v>L</v>
      </c>
      <c r="G17" s="5" t="str">
        <f>VLOOKUP(A17,'Inventory List'!$A$8:$M$163,7)</f>
        <v>Black</v>
      </c>
      <c r="H17" s="207">
        <v>-1</v>
      </c>
      <c r="I17" s="208">
        <f t="shared" si="0"/>
        <v>2</v>
      </c>
      <c r="J17" s="209">
        <f t="shared" si="1"/>
        <v>32</v>
      </c>
      <c r="K17" s="210">
        <v>0</v>
      </c>
      <c r="L17" s="211">
        <f>VLOOKUP(A17,'Inv Purch Qty by UPC'!A16:B171,2)</f>
        <v>17</v>
      </c>
      <c r="M17" s="27">
        <f>'Sale Qtys by UPC'!B15</f>
        <v>20</v>
      </c>
      <c r="N17" s="212">
        <f t="shared" si="2"/>
        <v>-3</v>
      </c>
      <c r="O17" s="213">
        <f t="shared" si="3"/>
        <v>-1</v>
      </c>
      <c r="P17" s="214">
        <f>VLOOKUP(A17,'Inventory List'!$A$8:$M$163,10)</f>
        <v>16</v>
      </c>
      <c r="Q17" s="209">
        <f t="shared" si="4"/>
        <v>-16</v>
      </c>
    </row>
    <row r="18" spans="1:17" x14ac:dyDescent="0.25">
      <c r="A18" s="4">
        <v>107</v>
      </c>
      <c r="B18" s="5" t="str">
        <f>VLOOKUP(A18,'Inventory List'!$A$8:$M$163,2)</f>
        <v>Clothing</v>
      </c>
      <c r="C18" s="5" t="str">
        <f>VLOOKUP(A18,'Inventory List'!$A$8:$M$163,3)</f>
        <v>Pant</v>
      </c>
      <c r="D18" s="30" t="str">
        <f>VLOOKUP(A18,'Inventory List'!$A$8:$M$163,4)</f>
        <v>Dress</v>
      </c>
      <c r="E18" s="5" t="str">
        <f>VLOOKUP(A18,'Inventory List'!$A$8:$M$163,5)</f>
        <v>Mens</v>
      </c>
      <c r="F18" s="5" t="str">
        <f>VLOOKUP(A18,'Inventory List'!$A$8:$M$163,6)</f>
        <v>L</v>
      </c>
      <c r="G18" s="5" t="str">
        <f>VLOOKUP(A18,'Inventory List'!$A$8:$M$163,7)</f>
        <v>Brown</v>
      </c>
      <c r="H18" s="207">
        <v>1</v>
      </c>
      <c r="I18" s="208">
        <f t="shared" si="0"/>
        <v>2</v>
      </c>
      <c r="J18" s="209">
        <f t="shared" si="1"/>
        <v>32</v>
      </c>
      <c r="K18" s="210">
        <v>0</v>
      </c>
      <c r="L18" s="211">
        <f>VLOOKUP(A18,'Inv Purch Qty by UPC'!A17:B172,2)</f>
        <v>13</v>
      </c>
      <c r="M18" s="27">
        <f>'Sale Qtys by UPC'!B16</f>
        <v>14</v>
      </c>
      <c r="N18" s="212">
        <f t="shared" si="2"/>
        <v>-1</v>
      </c>
      <c r="O18" s="213">
        <f t="shared" si="3"/>
        <v>1</v>
      </c>
      <c r="P18" s="214">
        <f>VLOOKUP(A18,'Inventory List'!$A$8:$M$163,10)</f>
        <v>16</v>
      </c>
      <c r="Q18" s="209">
        <f t="shared" si="4"/>
        <v>16</v>
      </c>
    </row>
    <row r="19" spans="1:17" x14ac:dyDescent="0.25">
      <c r="A19" s="4">
        <v>108</v>
      </c>
      <c r="B19" s="5" t="str">
        <f>VLOOKUP(A19,'Inventory List'!$A$8:$M$163,2)</f>
        <v>Clothing</v>
      </c>
      <c r="C19" s="5" t="str">
        <f>VLOOKUP(A19,'Inventory List'!$A$8:$M$163,3)</f>
        <v>Pant</v>
      </c>
      <c r="D19" s="30" t="str">
        <f>VLOOKUP(A19,'Inventory List'!$A$8:$M$163,4)</f>
        <v>Dress</v>
      </c>
      <c r="E19" s="5" t="str">
        <f>VLOOKUP(A19,'Inventory List'!$A$8:$M$163,5)</f>
        <v>Mens</v>
      </c>
      <c r="F19" s="5" t="str">
        <f>VLOOKUP(A19,'Inventory List'!$A$8:$M$163,6)</f>
        <v>L</v>
      </c>
      <c r="G19" s="5" t="str">
        <f>VLOOKUP(A19,'Inventory List'!$A$8:$M$163,7)</f>
        <v>Tan</v>
      </c>
      <c r="H19" s="207">
        <v>4</v>
      </c>
      <c r="I19" s="208">
        <f t="shared" si="0"/>
        <v>0</v>
      </c>
      <c r="J19" s="209">
        <f t="shared" si="1"/>
        <v>0</v>
      </c>
      <c r="K19" s="210">
        <v>0</v>
      </c>
      <c r="L19" s="211">
        <f>VLOOKUP(A19,'Inv Purch Qty by UPC'!A18:B173,2)</f>
        <v>8</v>
      </c>
      <c r="M19" s="27">
        <f>'Sale Qtys by UPC'!B17</f>
        <v>4</v>
      </c>
      <c r="N19" s="212">
        <f t="shared" si="2"/>
        <v>4</v>
      </c>
      <c r="O19" s="213">
        <f t="shared" si="3"/>
        <v>4</v>
      </c>
      <c r="P19" s="214">
        <f>VLOOKUP(A19,'Inventory List'!$A$8:$M$163,10)</f>
        <v>16</v>
      </c>
      <c r="Q19" s="209">
        <f t="shared" si="4"/>
        <v>64</v>
      </c>
    </row>
    <row r="20" spans="1:17" x14ac:dyDescent="0.25">
      <c r="A20" s="4">
        <v>109</v>
      </c>
      <c r="B20" s="5" t="str">
        <f>VLOOKUP(A20,'Inventory List'!$A$8:$M$163,2)</f>
        <v>Clothing</v>
      </c>
      <c r="C20" s="5" t="str">
        <f>VLOOKUP(A20,'Inventory List'!$A$8:$M$163,3)</f>
        <v>Pant</v>
      </c>
      <c r="D20" s="30" t="str">
        <f>VLOOKUP(A20,'Inventory List'!$A$8:$M$163,4)</f>
        <v>Dress</v>
      </c>
      <c r="E20" s="5" t="str">
        <f>VLOOKUP(A20,'Inventory List'!$A$8:$M$163,5)</f>
        <v>Womens</v>
      </c>
      <c r="F20" s="5" t="str">
        <f>VLOOKUP(A20,'Inventory List'!$A$8:$M$163,6)</f>
        <v>S</v>
      </c>
      <c r="G20" s="5" t="str">
        <f>VLOOKUP(A20,'Inventory List'!$A$8:$M$163,7)</f>
        <v>Black</v>
      </c>
      <c r="H20" s="215">
        <v>3</v>
      </c>
      <c r="I20" s="208">
        <f t="shared" si="0"/>
        <v>1</v>
      </c>
      <c r="J20" s="209">
        <f t="shared" si="1"/>
        <v>10</v>
      </c>
      <c r="K20" s="210">
        <v>0</v>
      </c>
      <c r="L20" s="211">
        <f>VLOOKUP(A20,'Inv Purch Qty by UPC'!A19:B174,2)</f>
        <v>4</v>
      </c>
      <c r="M20" s="27">
        <f>'Sale Qtys by UPC'!B18</f>
        <v>2</v>
      </c>
      <c r="N20" s="212">
        <f t="shared" si="2"/>
        <v>2</v>
      </c>
      <c r="O20" s="216">
        <f t="shared" si="3"/>
        <v>3</v>
      </c>
      <c r="P20" s="214">
        <f>VLOOKUP(A20,'Inventory List'!$A$8:$M$163,10)</f>
        <v>10</v>
      </c>
      <c r="Q20" s="209">
        <f t="shared" si="4"/>
        <v>30</v>
      </c>
    </row>
    <row r="21" spans="1:17" x14ac:dyDescent="0.25">
      <c r="A21" s="4">
        <v>110</v>
      </c>
      <c r="B21" s="5" t="str">
        <f>VLOOKUP(A21,'Inventory List'!$A$8:$M$163,2)</f>
        <v>Clothing</v>
      </c>
      <c r="C21" s="5" t="str">
        <f>VLOOKUP(A21,'Inventory List'!$A$8:$M$163,3)</f>
        <v>Pant</v>
      </c>
      <c r="D21" s="30" t="str">
        <f>VLOOKUP(A21,'Inventory List'!$A$8:$M$163,4)</f>
        <v>Dress</v>
      </c>
      <c r="E21" s="5" t="str">
        <f>VLOOKUP(A21,'Inventory List'!$A$8:$M$163,5)</f>
        <v>Womens</v>
      </c>
      <c r="F21" s="5" t="str">
        <f>VLOOKUP(A21,'Inventory List'!$A$8:$M$163,6)</f>
        <v>S</v>
      </c>
      <c r="G21" s="5" t="str">
        <f>VLOOKUP(A21,'Inventory List'!$A$8:$M$163,7)</f>
        <v>Brown</v>
      </c>
      <c r="H21" s="207">
        <v>2</v>
      </c>
      <c r="I21" s="208">
        <f t="shared" si="0"/>
        <v>2</v>
      </c>
      <c r="J21" s="209">
        <f t="shared" si="1"/>
        <v>20</v>
      </c>
      <c r="K21" s="210">
        <v>0</v>
      </c>
      <c r="L21" s="211">
        <f>VLOOKUP(A21,'Inv Purch Qty by UPC'!A20:B175,2)</f>
        <v>10</v>
      </c>
      <c r="M21" s="27">
        <f>'Sale Qtys by UPC'!B19</f>
        <v>10</v>
      </c>
      <c r="N21" s="212">
        <f t="shared" si="2"/>
        <v>0</v>
      </c>
      <c r="O21" s="213">
        <f t="shared" si="3"/>
        <v>2</v>
      </c>
      <c r="P21" s="214">
        <f>VLOOKUP(A21,'Inventory List'!$A$8:$M$163,10)</f>
        <v>10</v>
      </c>
      <c r="Q21" s="209">
        <f t="shared" si="4"/>
        <v>20</v>
      </c>
    </row>
    <row r="22" spans="1:17" x14ac:dyDescent="0.25">
      <c r="A22" s="4">
        <v>111</v>
      </c>
      <c r="B22" s="5" t="str">
        <f>VLOOKUP(A22,'Inventory List'!$A$8:$M$163,2)</f>
        <v>Clothing</v>
      </c>
      <c r="C22" s="5" t="str">
        <f>VLOOKUP(A22,'Inventory List'!$A$8:$M$163,3)</f>
        <v>Pant</v>
      </c>
      <c r="D22" s="30" t="str">
        <f>VLOOKUP(A22,'Inventory List'!$A$8:$M$163,4)</f>
        <v>Dress</v>
      </c>
      <c r="E22" s="5" t="str">
        <f>VLOOKUP(A22,'Inventory List'!$A$8:$M$163,5)</f>
        <v>Womens</v>
      </c>
      <c r="F22" s="5" t="str">
        <f>VLOOKUP(A22,'Inventory List'!$A$8:$M$163,6)</f>
        <v>S</v>
      </c>
      <c r="G22" s="5" t="str">
        <f>VLOOKUP(A22,'Inventory List'!$A$8:$M$163,7)</f>
        <v>Tan</v>
      </c>
      <c r="H22" s="207">
        <v>2</v>
      </c>
      <c r="I22" s="208">
        <f t="shared" si="0"/>
        <v>2</v>
      </c>
      <c r="J22" s="209">
        <f t="shared" si="1"/>
        <v>20</v>
      </c>
      <c r="K22" s="210">
        <v>0</v>
      </c>
      <c r="L22" s="211">
        <f>VLOOKUP(A22,'Inv Purch Qty by UPC'!A21:B176,2)</f>
        <v>10</v>
      </c>
      <c r="M22" s="27">
        <f>'Sale Qtys by UPC'!B20</f>
        <v>10</v>
      </c>
      <c r="N22" s="212">
        <f t="shared" si="2"/>
        <v>0</v>
      </c>
      <c r="O22" s="213">
        <f t="shared" si="3"/>
        <v>2</v>
      </c>
      <c r="P22" s="214">
        <f>VLOOKUP(A22,'Inventory List'!$A$8:$M$163,10)</f>
        <v>10</v>
      </c>
      <c r="Q22" s="209">
        <f t="shared" si="4"/>
        <v>20</v>
      </c>
    </row>
    <row r="23" spans="1:17" x14ac:dyDescent="0.25">
      <c r="A23" s="4">
        <v>112</v>
      </c>
      <c r="B23" s="5" t="str">
        <f>VLOOKUP(A23,'Inventory List'!$A$8:$M$163,2)</f>
        <v>Clothing</v>
      </c>
      <c r="C23" s="5" t="str">
        <f>VLOOKUP(A23,'Inventory List'!$A$8:$M$163,3)</f>
        <v>Pant</v>
      </c>
      <c r="D23" s="30" t="str">
        <f>VLOOKUP(A23,'Inventory List'!$A$8:$M$163,4)</f>
        <v>Dress</v>
      </c>
      <c r="E23" s="5" t="str">
        <f>VLOOKUP(A23,'Inventory List'!$A$8:$M$163,5)</f>
        <v>Womens</v>
      </c>
      <c r="F23" s="5" t="str">
        <f>VLOOKUP(A23,'Inventory List'!$A$8:$M$163,6)</f>
        <v>M</v>
      </c>
      <c r="G23" s="5" t="str">
        <f>VLOOKUP(A23,'Inventory List'!$A$8:$M$163,7)</f>
        <v>Black</v>
      </c>
      <c r="H23" s="207">
        <v>5</v>
      </c>
      <c r="I23" s="208">
        <f t="shared" si="0"/>
        <v>2</v>
      </c>
      <c r="J23" s="209">
        <f t="shared" si="1"/>
        <v>26</v>
      </c>
      <c r="K23" s="210">
        <v>0</v>
      </c>
      <c r="L23" s="211">
        <f>VLOOKUP(A23,'Inv Purch Qty by UPC'!A22:B177,2)</f>
        <v>9</v>
      </c>
      <c r="M23" s="27">
        <f>'Sale Qtys by UPC'!B21</f>
        <v>6</v>
      </c>
      <c r="N23" s="212">
        <f t="shared" si="2"/>
        <v>3</v>
      </c>
      <c r="O23" s="213">
        <f t="shared" si="3"/>
        <v>5</v>
      </c>
      <c r="P23" s="214">
        <f>VLOOKUP(A23,'Inventory List'!$A$8:$M$163,10)</f>
        <v>13</v>
      </c>
      <c r="Q23" s="209">
        <f t="shared" si="4"/>
        <v>65</v>
      </c>
    </row>
    <row r="24" spans="1:17" x14ac:dyDescent="0.25">
      <c r="A24" s="4">
        <v>113</v>
      </c>
      <c r="B24" s="5" t="str">
        <f>VLOOKUP(A24,'Inventory List'!$A$8:$M$163,2)</f>
        <v>Clothing</v>
      </c>
      <c r="C24" s="5" t="str">
        <f>VLOOKUP(A24,'Inventory List'!$A$8:$M$163,3)</f>
        <v>Pant</v>
      </c>
      <c r="D24" s="30" t="str">
        <f>VLOOKUP(A24,'Inventory List'!$A$8:$M$163,4)</f>
        <v>Dress</v>
      </c>
      <c r="E24" s="5" t="str">
        <f>VLOOKUP(A24,'Inventory List'!$A$8:$M$163,5)</f>
        <v>Womens</v>
      </c>
      <c r="F24" s="5" t="str">
        <f>VLOOKUP(A24,'Inventory List'!$A$8:$M$163,6)</f>
        <v>M</v>
      </c>
      <c r="G24" s="5" t="str">
        <f>VLOOKUP(A24,'Inventory List'!$A$8:$M$163,7)</f>
        <v>Brown</v>
      </c>
      <c r="H24" s="207">
        <v>2</v>
      </c>
      <c r="I24" s="208">
        <f t="shared" si="0"/>
        <v>2</v>
      </c>
      <c r="J24" s="209">
        <f t="shared" si="1"/>
        <v>26</v>
      </c>
      <c r="K24" s="210">
        <v>0</v>
      </c>
      <c r="L24" s="211">
        <f>VLOOKUP(A24,'Inv Purch Qty by UPC'!A23:B178,2)</f>
        <v>12</v>
      </c>
      <c r="M24" s="27">
        <f>'Sale Qtys by UPC'!B22</f>
        <v>12</v>
      </c>
      <c r="N24" s="212">
        <f t="shared" si="2"/>
        <v>0</v>
      </c>
      <c r="O24" s="213">
        <f t="shared" si="3"/>
        <v>2</v>
      </c>
      <c r="P24" s="214">
        <f>VLOOKUP(A24,'Inventory List'!$A$8:$M$163,10)</f>
        <v>13</v>
      </c>
      <c r="Q24" s="209">
        <f t="shared" si="4"/>
        <v>26</v>
      </c>
    </row>
    <row r="25" spans="1:17" x14ac:dyDescent="0.25">
      <c r="A25" s="4">
        <v>114</v>
      </c>
      <c r="B25" s="5" t="str">
        <f>VLOOKUP(A25,'Inventory List'!$A$8:$M$163,2)</f>
        <v>Clothing</v>
      </c>
      <c r="C25" s="5" t="str">
        <f>VLOOKUP(A25,'Inventory List'!$A$8:$M$163,3)</f>
        <v>Pant</v>
      </c>
      <c r="D25" s="30" t="str">
        <f>VLOOKUP(A25,'Inventory List'!$A$8:$M$163,4)</f>
        <v>Dress</v>
      </c>
      <c r="E25" s="5" t="str">
        <f>VLOOKUP(A25,'Inventory List'!$A$8:$M$163,5)</f>
        <v>Womens</v>
      </c>
      <c r="F25" s="5" t="str">
        <f>VLOOKUP(A25,'Inventory List'!$A$8:$M$163,6)</f>
        <v>M</v>
      </c>
      <c r="G25" s="5" t="str">
        <f>VLOOKUP(A25,'Inventory List'!$A$8:$M$163,7)</f>
        <v>Tan</v>
      </c>
      <c r="H25" s="207">
        <v>-1</v>
      </c>
      <c r="I25" s="208">
        <f t="shared" si="0"/>
        <v>2</v>
      </c>
      <c r="J25" s="209">
        <f t="shared" si="1"/>
        <v>26</v>
      </c>
      <c r="K25" s="210">
        <v>0</v>
      </c>
      <c r="L25" s="211">
        <f>VLOOKUP(A25,'Inv Purch Qty by UPC'!A24:B179,2)</f>
        <v>17</v>
      </c>
      <c r="M25" s="27">
        <f>'Sale Qtys by UPC'!B23</f>
        <v>20</v>
      </c>
      <c r="N25" s="212">
        <f t="shared" si="2"/>
        <v>-3</v>
      </c>
      <c r="O25" s="213">
        <f t="shared" si="3"/>
        <v>-1</v>
      </c>
      <c r="P25" s="214">
        <f>VLOOKUP(A25,'Inventory List'!$A$8:$M$163,10)</f>
        <v>13</v>
      </c>
      <c r="Q25" s="209">
        <f t="shared" si="4"/>
        <v>-13</v>
      </c>
    </row>
    <row r="26" spans="1:17" x14ac:dyDescent="0.25">
      <c r="A26" s="4">
        <v>115</v>
      </c>
      <c r="B26" s="5" t="str">
        <f>VLOOKUP(A26,'Inventory List'!$A$8:$M$163,2)</f>
        <v>Clothing</v>
      </c>
      <c r="C26" s="5" t="str">
        <f>VLOOKUP(A26,'Inventory List'!$A$8:$M$163,3)</f>
        <v>Pant</v>
      </c>
      <c r="D26" s="30" t="str">
        <f>VLOOKUP(A26,'Inventory List'!$A$8:$M$163,4)</f>
        <v>Dress</v>
      </c>
      <c r="E26" s="5" t="str">
        <f>VLOOKUP(A26,'Inventory List'!$A$8:$M$163,5)</f>
        <v>Womens</v>
      </c>
      <c r="F26" s="5" t="str">
        <f>VLOOKUP(A26,'Inventory List'!$A$8:$M$163,6)</f>
        <v>L</v>
      </c>
      <c r="G26" s="5" t="str">
        <f>VLOOKUP(A26,'Inventory List'!$A$8:$M$163,7)</f>
        <v>Black</v>
      </c>
      <c r="H26" s="207">
        <v>3</v>
      </c>
      <c r="I26" s="208">
        <f t="shared" si="0"/>
        <v>2</v>
      </c>
      <c r="J26" s="209">
        <f t="shared" si="1"/>
        <v>32</v>
      </c>
      <c r="K26" s="210">
        <v>0</v>
      </c>
      <c r="L26" s="211">
        <f>VLOOKUP(A26,'Inv Purch Qty by UPC'!A25:B180,2)</f>
        <v>11</v>
      </c>
      <c r="M26" s="27">
        <f>'Sale Qtys by UPC'!B24</f>
        <v>10</v>
      </c>
      <c r="N26" s="212">
        <f t="shared" si="2"/>
        <v>1</v>
      </c>
      <c r="O26" s="213">
        <f t="shared" si="3"/>
        <v>3</v>
      </c>
      <c r="P26" s="214">
        <f>VLOOKUP(A26,'Inventory List'!$A$8:$M$163,10)</f>
        <v>16</v>
      </c>
      <c r="Q26" s="209">
        <f t="shared" si="4"/>
        <v>48</v>
      </c>
    </row>
    <row r="27" spans="1:17" x14ac:dyDescent="0.25">
      <c r="A27" s="4">
        <v>116</v>
      </c>
      <c r="B27" s="5" t="str">
        <f>VLOOKUP(A27,'Inventory List'!$A$8:$M$163,2)</f>
        <v>Clothing</v>
      </c>
      <c r="C27" s="5" t="str">
        <f>VLOOKUP(A27,'Inventory List'!$A$8:$M$163,3)</f>
        <v>Pant</v>
      </c>
      <c r="D27" s="30" t="str">
        <f>VLOOKUP(A27,'Inventory List'!$A$8:$M$163,4)</f>
        <v>Dress</v>
      </c>
      <c r="E27" s="5" t="str">
        <f>VLOOKUP(A27,'Inventory List'!$A$8:$M$163,5)</f>
        <v>Womens</v>
      </c>
      <c r="F27" s="5" t="str">
        <f>VLOOKUP(A27,'Inventory List'!$A$8:$M$163,6)</f>
        <v>L</v>
      </c>
      <c r="G27" s="5" t="str">
        <f>VLOOKUP(A27,'Inventory List'!$A$8:$M$163,7)</f>
        <v>Brown</v>
      </c>
      <c r="H27" s="207">
        <v>4</v>
      </c>
      <c r="I27" s="208">
        <f t="shared" si="0"/>
        <v>2</v>
      </c>
      <c r="J27" s="209">
        <f t="shared" si="1"/>
        <v>32</v>
      </c>
      <c r="K27" s="210">
        <v>0</v>
      </c>
      <c r="L27" s="211">
        <f>VLOOKUP(A27,'Inv Purch Qty by UPC'!A26:B181,2)</f>
        <v>6</v>
      </c>
      <c r="M27" s="27">
        <f>'Sale Qtys by UPC'!B25</f>
        <v>4</v>
      </c>
      <c r="N27" s="212">
        <f t="shared" si="2"/>
        <v>2</v>
      </c>
      <c r="O27" s="213">
        <f t="shared" si="3"/>
        <v>4</v>
      </c>
      <c r="P27" s="214">
        <f>VLOOKUP(A27,'Inventory List'!$A$8:$M$163,10)</f>
        <v>16</v>
      </c>
      <c r="Q27" s="209">
        <f t="shared" si="4"/>
        <v>64</v>
      </c>
    </row>
    <row r="28" spans="1:17" x14ac:dyDescent="0.25">
      <c r="A28" s="4">
        <v>117</v>
      </c>
      <c r="B28" s="5" t="str">
        <f>VLOOKUP(A28,'Inventory List'!$A$8:$M$163,2)</f>
        <v>Clothing</v>
      </c>
      <c r="C28" s="5" t="str">
        <f>VLOOKUP(A28,'Inventory List'!$A$8:$M$163,3)</f>
        <v>Pant</v>
      </c>
      <c r="D28" s="30" t="str">
        <f>VLOOKUP(A28,'Inventory List'!$A$8:$M$163,4)</f>
        <v>Dress</v>
      </c>
      <c r="E28" s="5" t="str">
        <f>VLOOKUP(A28,'Inventory List'!$A$8:$M$163,5)</f>
        <v>Womens</v>
      </c>
      <c r="F28" s="5" t="str">
        <f>VLOOKUP(A28,'Inventory List'!$A$8:$M$163,6)</f>
        <v>L</v>
      </c>
      <c r="G28" s="5" t="str">
        <f>VLOOKUP(A28,'Inventory List'!$A$8:$M$163,7)</f>
        <v>Tan</v>
      </c>
      <c r="H28" s="207">
        <v>2</v>
      </c>
      <c r="I28" s="208">
        <f t="shared" si="0"/>
        <v>0</v>
      </c>
      <c r="J28" s="209">
        <f t="shared" si="1"/>
        <v>0</v>
      </c>
      <c r="K28" s="210">
        <v>0</v>
      </c>
      <c r="L28" s="211">
        <f>VLOOKUP(A28,'Inv Purch Qty by UPC'!A27:B182,2)</f>
        <v>4</v>
      </c>
      <c r="M28" s="27">
        <f>'Sale Qtys by UPC'!B26</f>
        <v>2</v>
      </c>
      <c r="N28" s="212">
        <f t="shared" si="2"/>
        <v>2</v>
      </c>
      <c r="O28" s="213">
        <f t="shared" si="3"/>
        <v>2</v>
      </c>
      <c r="P28" s="214">
        <f>VLOOKUP(A28,'Inventory List'!$A$8:$M$163,10)</f>
        <v>16</v>
      </c>
      <c r="Q28" s="209">
        <f t="shared" si="4"/>
        <v>32</v>
      </c>
    </row>
    <row r="29" spans="1:17" x14ac:dyDescent="0.25">
      <c r="A29" s="4">
        <v>118</v>
      </c>
      <c r="B29" s="5" t="str">
        <f>VLOOKUP(A29,'Inventory List'!$A$8:$M$163,2)</f>
        <v>Clothing</v>
      </c>
      <c r="C29" s="5" t="str">
        <f>VLOOKUP(A29,'Inventory List'!$A$8:$M$163,3)</f>
        <v>Pant</v>
      </c>
      <c r="D29" s="30" t="str">
        <f>VLOOKUP(A29,'Inventory List'!$A$8:$M$163,4)</f>
        <v>Dress</v>
      </c>
      <c r="E29" s="5" t="str">
        <f>VLOOKUP(A29,'Inventory List'!$A$8:$M$163,5)</f>
        <v>Boys</v>
      </c>
      <c r="F29" s="5" t="str">
        <f>VLOOKUP(A29,'Inventory List'!$A$8:$M$163,6)</f>
        <v>S</v>
      </c>
      <c r="G29" s="5" t="str">
        <f>VLOOKUP(A29,'Inventory List'!$A$8:$M$163,7)</f>
        <v>Black</v>
      </c>
      <c r="H29" s="207">
        <v>1</v>
      </c>
      <c r="I29" s="208">
        <f t="shared" si="0"/>
        <v>2</v>
      </c>
      <c r="J29" s="209">
        <f t="shared" si="1"/>
        <v>14</v>
      </c>
      <c r="K29" s="210">
        <v>0</v>
      </c>
      <c r="L29" s="211">
        <f>VLOOKUP(A29,'Inv Purch Qty by UPC'!A28:B183,2)</f>
        <v>7</v>
      </c>
      <c r="M29" s="27">
        <f>'Sale Qtys by UPC'!B27</f>
        <v>8</v>
      </c>
      <c r="N29" s="212">
        <f t="shared" si="2"/>
        <v>-1</v>
      </c>
      <c r="O29" s="213">
        <f t="shared" si="3"/>
        <v>1</v>
      </c>
      <c r="P29" s="214">
        <f>VLOOKUP(A29,'Inventory List'!$A$8:$M$163,10)</f>
        <v>7</v>
      </c>
      <c r="Q29" s="209">
        <f t="shared" si="4"/>
        <v>7</v>
      </c>
    </row>
    <row r="30" spans="1:17" x14ac:dyDescent="0.25">
      <c r="A30" s="4">
        <v>119</v>
      </c>
      <c r="B30" s="5" t="str">
        <f>VLOOKUP(A30,'Inventory List'!$A$8:$M$163,2)</f>
        <v>Clothing</v>
      </c>
      <c r="C30" s="5" t="str">
        <f>VLOOKUP(A30,'Inventory List'!$A$8:$M$163,3)</f>
        <v>Pant</v>
      </c>
      <c r="D30" s="30" t="str">
        <f>VLOOKUP(A30,'Inventory List'!$A$8:$M$163,4)</f>
        <v>Dress</v>
      </c>
      <c r="E30" s="5" t="str">
        <f>VLOOKUP(A30,'Inventory List'!$A$8:$M$163,5)</f>
        <v>Boys</v>
      </c>
      <c r="F30" s="5" t="str">
        <f>VLOOKUP(A30,'Inventory List'!$A$8:$M$163,6)</f>
        <v>S</v>
      </c>
      <c r="G30" s="5" t="str">
        <f>VLOOKUP(A30,'Inventory List'!$A$8:$M$163,7)</f>
        <v>Brown</v>
      </c>
      <c r="H30" s="207">
        <v>2</v>
      </c>
      <c r="I30" s="208">
        <f t="shared" si="0"/>
        <v>2</v>
      </c>
      <c r="J30" s="209">
        <f t="shared" si="1"/>
        <v>14</v>
      </c>
      <c r="K30" s="210">
        <v>0</v>
      </c>
      <c r="L30" s="211">
        <f>VLOOKUP(A30,'Inv Purch Qty by UPC'!A29:B184,2)</f>
        <v>8</v>
      </c>
      <c r="M30" s="27">
        <f>'Sale Qtys by UPC'!B28</f>
        <v>8</v>
      </c>
      <c r="N30" s="212">
        <f t="shared" si="2"/>
        <v>0</v>
      </c>
      <c r="O30" s="213">
        <f t="shared" si="3"/>
        <v>2</v>
      </c>
      <c r="P30" s="214">
        <f>VLOOKUP(A30,'Inventory List'!$A$8:$M$163,10)</f>
        <v>7</v>
      </c>
      <c r="Q30" s="209">
        <f t="shared" si="4"/>
        <v>14</v>
      </c>
    </row>
    <row r="31" spans="1:17" x14ac:dyDescent="0.25">
      <c r="A31" s="4">
        <v>120</v>
      </c>
      <c r="B31" s="5" t="str">
        <f>VLOOKUP(A31,'Inventory List'!$A$8:$M$163,2)</f>
        <v>Clothing</v>
      </c>
      <c r="C31" s="5" t="str">
        <f>VLOOKUP(A31,'Inventory List'!$A$8:$M$163,3)</f>
        <v>Pant</v>
      </c>
      <c r="D31" s="30" t="str">
        <f>VLOOKUP(A31,'Inventory List'!$A$8:$M$163,4)</f>
        <v>Dress</v>
      </c>
      <c r="E31" s="5" t="str">
        <f>VLOOKUP(A31,'Inventory List'!$A$8:$M$163,5)</f>
        <v>Boys</v>
      </c>
      <c r="F31" s="5" t="str">
        <f>VLOOKUP(A31,'Inventory List'!$A$8:$M$163,6)</f>
        <v>S</v>
      </c>
      <c r="G31" s="5" t="str">
        <f>VLOOKUP(A31,'Inventory List'!$A$8:$M$163,7)</f>
        <v>Tan</v>
      </c>
      <c r="H31" s="207">
        <v>3</v>
      </c>
      <c r="I31" s="208">
        <f t="shared" si="0"/>
        <v>2</v>
      </c>
      <c r="J31" s="209">
        <f t="shared" si="1"/>
        <v>14</v>
      </c>
      <c r="K31" s="210">
        <v>0</v>
      </c>
      <c r="L31" s="211">
        <f>VLOOKUP(A31,'Inv Purch Qty by UPC'!A30:B185,2)</f>
        <v>5</v>
      </c>
      <c r="M31" s="27">
        <f>'Sale Qtys by UPC'!B29</f>
        <v>4</v>
      </c>
      <c r="N31" s="212">
        <f t="shared" si="2"/>
        <v>1</v>
      </c>
      <c r="O31" s="213">
        <f t="shared" si="3"/>
        <v>3</v>
      </c>
      <c r="P31" s="214">
        <f>VLOOKUP(A31,'Inventory List'!$A$8:$M$163,10)</f>
        <v>7</v>
      </c>
      <c r="Q31" s="209">
        <f t="shared" si="4"/>
        <v>21</v>
      </c>
    </row>
    <row r="32" spans="1:17" x14ac:dyDescent="0.25">
      <c r="A32" s="4">
        <v>121</v>
      </c>
      <c r="B32" s="5" t="str">
        <f>VLOOKUP(A32,'Inventory List'!$A$8:$M$163,2)</f>
        <v>Clothing</v>
      </c>
      <c r="C32" s="5" t="str">
        <f>VLOOKUP(A32,'Inventory List'!$A$8:$M$163,3)</f>
        <v>Pant</v>
      </c>
      <c r="D32" s="30" t="str">
        <f>VLOOKUP(A32,'Inventory List'!$A$8:$M$163,4)</f>
        <v>Dress</v>
      </c>
      <c r="E32" s="5" t="str">
        <f>VLOOKUP(A32,'Inventory List'!$A$8:$M$163,5)</f>
        <v>Boys</v>
      </c>
      <c r="F32" s="5" t="str">
        <f>VLOOKUP(A32,'Inventory List'!$A$8:$M$163,6)</f>
        <v>M</v>
      </c>
      <c r="G32" s="5" t="str">
        <f>VLOOKUP(A32,'Inventory List'!$A$8:$M$163,7)</f>
        <v>Black</v>
      </c>
      <c r="H32" s="207">
        <v>3</v>
      </c>
      <c r="I32" s="208">
        <f t="shared" si="0"/>
        <v>2</v>
      </c>
      <c r="J32" s="209">
        <f t="shared" si="1"/>
        <v>17</v>
      </c>
      <c r="K32" s="210">
        <v>0</v>
      </c>
      <c r="L32" s="211">
        <f>VLOOKUP(A32,'Inv Purch Qty by UPC'!A31:B186,2)</f>
        <v>11</v>
      </c>
      <c r="M32" s="27">
        <f>'Sale Qtys by UPC'!B30</f>
        <v>10</v>
      </c>
      <c r="N32" s="212">
        <f t="shared" si="2"/>
        <v>1</v>
      </c>
      <c r="O32" s="213">
        <f t="shared" si="3"/>
        <v>3</v>
      </c>
      <c r="P32" s="214">
        <f>VLOOKUP(A32,'Inventory List'!$A$8:$M$163,10)</f>
        <v>8.5</v>
      </c>
      <c r="Q32" s="209">
        <f t="shared" si="4"/>
        <v>25.5</v>
      </c>
    </row>
    <row r="33" spans="1:17" x14ac:dyDescent="0.25">
      <c r="A33" s="4">
        <v>122</v>
      </c>
      <c r="B33" s="5" t="str">
        <f>VLOOKUP(A33,'Inventory List'!$A$8:$M$163,2)</f>
        <v>Clothing</v>
      </c>
      <c r="C33" s="5" t="str">
        <f>VLOOKUP(A33,'Inventory List'!$A$8:$M$163,3)</f>
        <v>Pant</v>
      </c>
      <c r="D33" s="30" t="str">
        <f>VLOOKUP(A33,'Inventory List'!$A$8:$M$163,4)</f>
        <v>Dress</v>
      </c>
      <c r="E33" s="5" t="str">
        <f>VLOOKUP(A33,'Inventory List'!$A$8:$M$163,5)</f>
        <v>Boys</v>
      </c>
      <c r="F33" s="5" t="str">
        <f>VLOOKUP(A33,'Inventory List'!$A$8:$M$163,6)</f>
        <v>M</v>
      </c>
      <c r="G33" s="5" t="str">
        <f>VLOOKUP(A33,'Inventory List'!$A$8:$M$163,7)</f>
        <v>Brown</v>
      </c>
      <c r="H33" s="207">
        <v>2</v>
      </c>
      <c r="I33" s="208">
        <f t="shared" si="0"/>
        <v>0</v>
      </c>
      <c r="J33" s="209">
        <f t="shared" si="1"/>
        <v>0</v>
      </c>
      <c r="K33" s="210">
        <v>0</v>
      </c>
      <c r="L33" s="211">
        <f>VLOOKUP(A33,'Inv Purch Qty by UPC'!A32:B187,2)</f>
        <v>6</v>
      </c>
      <c r="M33" s="27">
        <f>'Sale Qtys by UPC'!B31</f>
        <v>4</v>
      </c>
      <c r="N33" s="212">
        <f t="shared" si="2"/>
        <v>2</v>
      </c>
      <c r="O33" s="213">
        <f t="shared" si="3"/>
        <v>2</v>
      </c>
      <c r="P33" s="214">
        <f>VLOOKUP(A33,'Inventory List'!$A$8:$M$163,10)</f>
        <v>8.5</v>
      </c>
      <c r="Q33" s="209">
        <f t="shared" si="4"/>
        <v>17</v>
      </c>
    </row>
    <row r="34" spans="1:17" x14ac:dyDescent="0.25">
      <c r="A34" s="4">
        <v>123</v>
      </c>
      <c r="B34" s="5" t="str">
        <f>VLOOKUP(A34,'Inventory List'!$A$8:$M$163,2)</f>
        <v>Clothing</v>
      </c>
      <c r="C34" s="5" t="str">
        <f>VLOOKUP(A34,'Inventory List'!$A$8:$M$163,3)</f>
        <v>Pant</v>
      </c>
      <c r="D34" s="30" t="str">
        <f>VLOOKUP(A34,'Inventory List'!$A$8:$M$163,4)</f>
        <v>Dress</v>
      </c>
      <c r="E34" s="5" t="str">
        <f>VLOOKUP(A34,'Inventory List'!$A$8:$M$163,5)</f>
        <v>Boys</v>
      </c>
      <c r="F34" s="5" t="str">
        <f>VLOOKUP(A34,'Inventory List'!$A$8:$M$163,6)</f>
        <v>M</v>
      </c>
      <c r="G34" s="5" t="str">
        <f>VLOOKUP(A34,'Inventory List'!$A$8:$M$163,7)</f>
        <v>Tan</v>
      </c>
      <c r="H34" s="207">
        <v>3</v>
      </c>
      <c r="I34" s="208">
        <f t="shared" si="0"/>
        <v>0</v>
      </c>
      <c r="J34" s="209">
        <f t="shared" si="1"/>
        <v>0</v>
      </c>
      <c r="K34" s="210">
        <v>0</v>
      </c>
      <c r="L34" s="211">
        <f>VLOOKUP(A34,'Inv Purch Qty by UPC'!A33:B188,2)</f>
        <v>5</v>
      </c>
      <c r="M34" s="27">
        <f>'Sale Qtys by UPC'!B32</f>
        <v>2</v>
      </c>
      <c r="N34" s="212">
        <f t="shared" si="2"/>
        <v>3</v>
      </c>
      <c r="O34" s="213">
        <f t="shared" si="3"/>
        <v>3</v>
      </c>
      <c r="P34" s="214">
        <f>VLOOKUP(A34,'Inventory List'!$A$8:$M$163,10)</f>
        <v>8.5</v>
      </c>
      <c r="Q34" s="209">
        <f t="shared" si="4"/>
        <v>25.5</v>
      </c>
    </row>
    <row r="35" spans="1:17" x14ac:dyDescent="0.25">
      <c r="A35" s="4">
        <v>124</v>
      </c>
      <c r="B35" s="5" t="str">
        <f>VLOOKUP(A35,'Inventory List'!$A$8:$M$163,2)</f>
        <v>Clothing</v>
      </c>
      <c r="C35" s="5" t="str">
        <f>VLOOKUP(A35,'Inventory List'!$A$8:$M$163,3)</f>
        <v>Pant</v>
      </c>
      <c r="D35" s="30" t="str">
        <f>VLOOKUP(A35,'Inventory List'!$A$8:$M$163,4)</f>
        <v>Dress</v>
      </c>
      <c r="E35" s="5" t="str">
        <f>VLOOKUP(A35,'Inventory List'!$A$8:$M$163,5)</f>
        <v>Boys</v>
      </c>
      <c r="F35" s="5" t="str">
        <f>VLOOKUP(A35,'Inventory List'!$A$8:$M$163,6)</f>
        <v>L</v>
      </c>
      <c r="G35" s="5" t="str">
        <f>VLOOKUP(A35,'Inventory List'!$A$8:$M$163,7)</f>
        <v>Black</v>
      </c>
      <c r="H35" s="207">
        <v>1</v>
      </c>
      <c r="I35" s="208">
        <f t="shared" si="0"/>
        <v>2</v>
      </c>
      <c r="J35" s="209">
        <f t="shared" si="1"/>
        <v>20</v>
      </c>
      <c r="K35" s="210">
        <v>0</v>
      </c>
      <c r="L35" s="211">
        <f>VLOOKUP(A35,'Inv Purch Qty by UPC'!A34:B189,2)</f>
        <v>9</v>
      </c>
      <c r="M35" s="27">
        <f>'Sale Qtys by UPC'!B33</f>
        <v>10</v>
      </c>
      <c r="N35" s="212">
        <f t="shared" si="2"/>
        <v>-1</v>
      </c>
      <c r="O35" s="213">
        <f t="shared" si="3"/>
        <v>1</v>
      </c>
      <c r="P35" s="214">
        <f>VLOOKUP(A35,'Inventory List'!$A$8:$M$163,10)</f>
        <v>10</v>
      </c>
      <c r="Q35" s="209">
        <f t="shared" si="4"/>
        <v>10</v>
      </c>
    </row>
    <row r="36" spans="1:17" x14ac:dyDescent="0.25">
      <c r="A36" s="4">
        <v>125</v>
      </c>
      <c r="B36" s="5" t="str">
        <f>VLOOKUP(A36,'Inventory List'!$A$8:$M$163,2)</f>
        <v>Clothing</v>
      </c>
      <c r="C36" s="5" t="str">
        <f>VLOOKUP(A36,'Inventory List'!$A$8:$M$163,3)</f>
        <v>Pant</v>
      </c>
      <c r="D36" s="30" t="str">
        <f>VLOOKUP(A36,'Inventory List'!$A$8:$M$163,4)</f>
        <v>Dress</v>
      </c>
      <c r="E36" s="5" t="str">
        <f>VLOOKUP(A36,'Inventory List'!$A$8:$M$163,5)</f>
        <v>Boys</v>
      </c>
      <c r="F36" s="5" t="str">
        <f>VLOOKUP(A36,'Inventory List'!$A$8:$M$163,6)</f>
        <v>L</v>
      </c>
      <c r="G36" s="5" t="str">
        <f>VLOOKUP(A36,'Inventory List'!$A$8:$M$163,7)</f>
        <v>Brown</v>
      </c>
      <c r="H36" s="207">
        <v>0</v>
      </c>
      <c r="I36" s="208">
        <f t="shared" si="0"/>
        <v>2</v>
      </c>
      <c r="J36" s="209">
        <f t="shared" si="1"/>
        <v>20</v>
      </c>
      <c r="K36" s="210">
        <v>0</v>
      </c>
      <c r="L36" s="211">
        <f>VLOOKUP(A36,'Inv Purch Qty by UPC'!A35:B190,2)</f>
        <v>8</v>
      </c>
      <c r="M36" s="27">
        <f>'Sale Qtys by UPC'!B34</f>
        <v>10</v>
      </c>
      <c r="N36" s="212">
        <f t="shared" si="2"/>
        <v>-2</v>
      </c>
      <c r="O36" s="213">
        <f t="shared" si="3"/>
        <v>0</v>
      </c>
      <c r="P36" s="214">
        <f>VLOOKUP(A36,'Inventory List'!$A$8:$M$163,10)</f>
        <v>10</v>
      </c>
      <c r="Q36" s="209">
        <f t="shared" si="4"/>
        <v>0</v>
      </c>
    </row>
    <row r="37" spans="1:17" x14ac:dyDescent="0.25">
      <c r="A37" s="4">
        <v>126</v>
      </c>
      <c r="B37" s="5" t="str">
        <f>VLOOKUP(A37,'Inventory List'!$A$8:$M$163,2)</f>
        <v>Clothing</v>
      </c>
      <c r="C37" s="5" t="str">
        <f>VLOOKUP(A37,'Inventory List'!$A$8:$M$163,3)</f>
        <v>Pant</v>
      </c>
      <c r="D37" s="30" t="str">
        <f>VLOOKUP(A37,'Inventory List'!$A$8:$M$163,4)</f>
        <v>Dress</v>
      </c>
      <c r="E37" s="5" t="str">
        <f>VLOOKUP(A37,'Inventory List'!$A$8:$M$163,5)</f>
        <v>Boys</v>
      </c>
      <c r="F37" s="5" t="str">
        <f>VLOOKUP(A37,'Inventory List'!$A$8:$M$163,6)</f>
        <v>L</v>
      </c>
      <c r="G37" s="5" t="str">
        <f>VLOOKUP(A37,'Inventory List'!$A$8:$M$163,7)</f>
        <v>Tan</v>
      </c>
      <c r="H37" s="207">
        <v>3</v>
      </c>
      <c r="I37" s="208">
        <f t="shared" si="0"/>
        <v>2</v>
      </c>
      <c r="J37" s="209">
        <f t="shared" si="1"/>
        <v>20</v>
      </c>
      <c r="K37" s="210">
        <v>0</v>
      </c>
      <c r="L37" s="211">
        <f>VLOOKUP(A37,'Inv Purch Qty by UPC'!A36:B191,2)</f>
        <v>9</v>
      </c>
      <c r="M37" s="27">
        <f>'Sale Qtys by UPC'!B35</f>
        <v>8</v>
      </c>
      <c r="N37" s="212">
        <f t="shared" si="2"/>
        <v>1</v>
      </c>
      <c r="O37" s="213">
        <f t="shared" si="3"/>
        <v>3</v>
      </c>
      <c r="P37" s="214">
        <f>VLOOKUP(A37,'Inventory List'!$A$8:$M$163,10)</f>
        <v>10</v>
      </c>
      <c r="Q37" s="209">
        <f t="shared" si="4"/>
        <v>30</v>
      </c>
    </row>
    <row r="38" spans="1:17" x14ac:dyDescent="0.25">
      <c r="A38" s="4">
        <v>127</v>
      </c>
      <c r="B38" s="5" t="str">
        <f>VLOOKUP(A38,'Inventory List'!$A$8:$M$163,2)</f>
        <v>Clothing</v>
      </c>
      <c r="C38" s="5" t="str">
        <f>VLOOKUP(A38,'Inventory List'!$A$8:$M$163,3)</f>
        <v>Pant</v>
      </c>
      <c r="D38" s="30" t="str">
        <f>VLOOKUP(A38,'Inventory List'!$A$8:$M$163,4)</f>
        <v>Dress</v>
      </c>
      <c r="E38" s="5" t="str">
        <f>VLOOKUP(A38,'Inventory List'!$A$8:$M$163,5)</f>
        <v>Girls</v>
      </c>
      <c r="F38" s="5" t="str">
        <f>VLOOKUP(A38,'Inventory List'!$A$8:$M$163,6)</f>
        <v>S</v>
      </c>
      <c r="G38" s="5" t="str">
        <f>VLOOKUP(A38,'Inventory List'!$A$8:$M$163,7)</f>
        <v>Black</v>
      </c>
      <c r="H38" s="207">
        <v>2</v>
      </c>
      <c r="I38" s="208">
        <f t="shared" si="0"/>
        <v>2</v>
      </c>
      <c r="J38" s="209">
        <f t="shared" si="1"/>
        <v>14</v>
      </c>
      <c r="K38" s="210">
        <v>0</v>
      </c>
      <c r="L38" s="211">
        <f>VLOOKUP(A38,'Inv Purch Qty by UPC'!A37:B192,2)</f>
        <v>6</v>
      </c>
      <c r="M38" s="27">
        <f>'Sale Qtys by UPC'!B36</f>
        <v>6</v>
      </c>
      <c r="N38" s="212">
        <f t="shared" si="2"/>
        <v>0</v>
      </c>
      <c r="O38" s="213">
        <f t="shared" si="3"/>
        <v>2</v>
      </c>
      <c r="P38" s="214">
        <f>VLOOKUP(A38,'Inventory List'!$A$8:$M$163,10)</f>
        <v>7</v>
      </c>
      <c r="Q38" s="209">
        <f t="shared" si="4"/>
        <v>14</v>
      </c>
    </row>
    <row r="39" spans="1:17" x14ac:dyDescent="0.25">
      <c r="A39" s="4">
        <v>128</v>
      </c>
      <c r="B39" s="5" t="str">
        <f>VLOOKUP(A39,'Inventory List'!$A$8:$M$163,2)</f>
        <v>Clothing</v>
      </c>
      <c r="C39" s="5" t="str">
        <f>VLOOKUP(A39,'Inventory List'!$A$8:$M$163,3)</f>
        <v>Pant</v>
      </c>
      <c r="D39" s="30" t="str">
        <f>VLOOKUP(A39,'Inventory List'!$A$8:$M$163,4)</f>
        <v>Dress</v>
      </c>
      <c r="E39" s="5" t="str">
        <f>VLOOKUP(A39,'Inventory List'!$A$8:$M$163,5)</f>
        <v>Girls</v>
      </c>
      <c r="F39" s="5" t="str">
        <f>VLOOKUP(A39,'Inventory List'!$A$8:$M$163,6)</f>
        <v>S</v>
      </c>
      <c r="G39" s="5" t="str">
        <f>VLOOKUP(A39,'Inventory List'!$A$8:$M$163,7)</f>
        <v>Brown</v>
      </c>
      <c r="H39" s="207">
        <v>1</v>
      </c>
      <c r="I39" s="208">
        <f t="shared" si="0"/>
        <v>2</v>
      </c>
      <c r="J39" s="209">
        <f t="shared" si="1"/>
        <v>14</v>
      </c>
      <c r="K39" s="210">
        <v>0</v>
      </c>
      <c r="L39" s="211">
        <f>VLOOKUP(A39,'Inv Purch Qty by UPC'!A38:B193,2)</f>
        <v>7</v>
      </c>
      <c r="M39" s="27">
        <f>'Sale Qtys by UPC'!B37</f>
        <v>8</v>
      </c>
      <c r="N39" s="212">
        <f t="shared" si="2"/>
        <v>-1</v>
      </c>
      <c r="O39" s="213">
        <f t="shared" si="3"/>
        <v>1</v>
      </c>
      <c r="P39" s="214">
        <f>VLOOKUP(A39,'Inventory List'!$A$8:$M$163,10)</f>
        <v>7</v>
      </c>
      <c r="Q39" s="209">
        <f t="shared" si="4"/>
        <v>7</v>
      </c>
    </row>
    <row r="40" spans="1:17" x14ac:dyDescent="0.25">
      <c r="A40" s="4">
        <v>129</v>
      </c>
      <c r="B40" s="5" t="str">
        <f>VLOOKUP(A40,'Inventory List'!$A$8:$M$163,2)</f>
        <v>Clothing</v>
      </c>
      <c r="C40" s="5" t="str">
        <f>VLOOKUP(A40,'Inventory List'!$A$8:$M$163,3)</f>
        <v>Pant</v>
      </c>
      <c r="D40" s="30" t="str">
        <f>VLOOKUP(A40,'Inventory List'!$A$8:$M$163,4)</f>
        <v>Dress</v>
      </c>
      <c r="E40" s="5" t="str">
        <f>VLOOKUP(A40,'Inventory List'!$A$8:$M$163,5)</f>
        <v>Girls</v>
      </c>
      <c r="F40" s="5" t="str">
        <f>VLOOKUP(A40,'Inventory List'!$A$8:$M$163,6)</f>
        <v>S</v>
      </c>
      <c r="G40" s="5" t="str">
        <f>VLOOKUP(A40,'Inventory List'!$A$8:$M$163,7)</f>
        <v>Tan</v>
      </c>
      <c r="H40" s="207">
        <v>1</v>
      </c>
      <c r="I40" s="208">
        <f t="shared" si="0"/>
        <v>2</v>
      </c>
      <c r="J40" s="209">
        <f t="shared" si="1"/>
        <v>14</v>
      </c>
      <c r="K40" s="210">
        <v>0</v>
      </c>
      <c r="L40" s="211">
        <f>VLOOKUP(A40,'Inv Purch Qty by UPC'!A39:B194,2)</f>
        <v>9</v>
      </c>
      <c r="M40" s="27">
        <f>'Sale Qtys by UPC'!B38</f>
        <v>10</v>
      </c>
      <c r="N40" s="212">
        <f t="shared" si="2"/>
        <v>-1</v>
      </c>
      <c r="O40" s="213">
        <f t="shared" si="3"/>
        <v>1</v>
      </c>
      <c r="P40" s="214">
        <f>VLOOKUP(A40,'Inventory List'!$A$8:$M$163,10)</f>
        <v>7</v>
      </c>
      <c r="Q40" s="209">
        <f t="shared" si="4"/>
        <v>7</v>
      </c>
    </row>
    <row r="41" spans="1:17" x14ac:dyDescent="0.25">
      <c r="A41" s="4">
        <v>130</v>
      </c>
      <c r="B41" s="5" t="str">
        <f>VLOOKUP(A41,'Inventory List'!$A$8:$M$163,2)</f>
        <v>Clothing</v>
      </c>
      <c r="C41" s="5" t="str">
        <f>VLOOKUP(A41,'Inventory List'!$A$8:$M$163,3)</f>
        <v>Pant</v>
      </c>
      <c r="D41" s="30" t="str">
        <f>VLOOKUP(A41,'Inventory List'!$A$8:$M$163,4)</f>
        <v>Dress</v>
      </c>
      <c r="E41" s="5" t="str">
        <f>VLOOKUP(A41,'Inventory List'!$A$8:$M$163,5)</f>
        <v>Girls</v>
      </c>
      <c r="F41" s="5" t="str">
        <f>VLOOKUP(A41,'Inventory List'!$A$8:$M$163,6)</f>
        <v>M</v>
      </c>
      <c r="G41" s="5" t="str">
        <f>VLOOKUP(A41,'Inventory List'!$A$8:$M$163,7)</f>
        <v>Black</v>
      </c>
      <c r="H41" s="207">
        <v>2</v>
      </c>
      <c r="I41" s="208">
        <f t="shared" si="0"/>
        <v>2</v>
      </c>
      <c r="J41" s="209">
        <f t="shared" si="1"/>
        <v>17</v>
      </c>
      <c r="K41" s="210">
        <v>0</v>
      </c>
      <c r="L41" s="211">
        <f>VLOOKUP(A41,'Inv Purch Qty by UPC'!A40:B195,2)</f>
        <v>6</v>
      </c>
      <c r="M41" s="27">
        <f>'Sale Qtys by UPC'!B39</f>
        <v>6</v>
      </c>
      <c r="N41" s="212">
        <f t="shared" si="2"/>
        <v>0</v>
      </c>
      <c r="O41" s="213">
        <f t="shared" si="3"/>
        <v>2</v>
      </c>
      <c r="P41" s="214">
        <f>VLOOKUP(A41,'Inventory List'!$A$8:$M$163,10)</f>
        <v>8.5</v>
      </c>
      <c r="Q41" s="209">
        <f t="shared" si="4"/>
        <v>17</v>
      </c>
    </row>
    <row r="42" spans="1:17" x14ac:dyDescent="0.25">
      <c r="A42" s="4">
        <v>131</v>
      </c>
      <c r="B42" s="5" t="str">
        <f>VLOOKUP(A42,'Inventory List'!$A$8:$M$163,2)</f>
        <v>Clothing</v>
      </c>
      <c r="C42" s="5" t="str">
        <f>VLOOKUP(A42,'Inventory List'!$A$8:$M$163,3)</f>
        <v>Pant</v>
      </c>
      <c r="D42" s="30" t="str">
        <f>VLOOKUP(A42,'Inventory List'!$A$8:$M$163,4)</f>
        <v>Dress</v>
      </c>
      <c r="E42" s="5" t="str">
        <f>VLOOKUP(A42,'Inventory List'!$A$8:$M$163,5)</f>
        <v>Girls</v>
      </c>
      <c r="F42" s="5" t="str">
        <f>VLOOKUP(A42,'Inventory List'!$A$8:$M$163,6)</f>
        <v>M</v>
      </c>
      <c r="G42" s="5" t="str">
        <f>VLOOKUP(A42,'Inventory List'!$A$8:$M$163,7)</f>
        <v>Brown</v>
      </c>
      <c r="H42" s="207">
        <v>2</v>
      </c>
      <c r="I42" s="208">
        <f t="shared" si="0"/>
        <v>2</v>
      </c>
      <c r="J42" s="209">
        <f t="shared" si="1"/>
        <v>17</v>
      </c>
      <c r="K42" s="210">
        <v>0</v>
      </c>
      <c r="L42" s="211">
        <f>VLOOKUP(A42,'Inv Purch Qty by UPC'!A41:B196,2)</f>
        <v>8</v>
      </c>
      <c r="M42" s="27">
        <f>'Sale Qtys by UPC'!B40</f>
        <v>8</v>
      </c>
      <c r="N42" s="212">
        <f t="shared" si="2"/>
        <v>0</v>
      </c>
      <c r="O42" s="213">
        <f t="shared" si="3"/>
        <v>2</v>
      </c>
      <c r="P42" s="214">
        <f>VLOOKUP(A42,'Inventory List'!$A$8:$M$163,10)</f>
        <v>8.5</v>
      </c>
      <c r="Q42" s="209">
        <f t="shared" si="4"/>
        <v>17</v>
      </c>
    </row>
    <row r="43" spans="1:17" x14ac:dyDescent="0.25">
      <c r="A43" s="4">
        <v>132</v>
      </c>
      <c r="B43" s="5" t="str">
        <f>VLOOKUP(A43,'Inventory List'!$A$8:$M$163,2)</f>
        <v>Clothing</v>
      </c>
      <c r="C43" s="5" t="str">
        <f>VLOOKUP(A43,'Inventory List'!$A$8:$M$163,3)</f>
        <v>Pant</v>
      </c>
      <c r="D43" s="30" t="str">
        <f>VLOOKUP(A43,'Inventory List'!$A$8:$M$163,4)</f>
        <v>Dress</v>
      </c>
      <c r="E43" s="5" t="str">
        <f>VLOOKUP(A43,'Inventory List'!$A$8:$M$163,5)</f>
        <v>Girls</v>
      </c>
      <c r="F43" s="5" t="str">
        <f>VLOOKUP(A43,'Inventory List'!$A$8:$M$163,6)</f>
        <v>M</v>
      </c>
      <c r="G43" s="5" t="str">
        <f>VLOOKUP(A43,'Inventory List'!$A$8:$M$163,7)</f>
        <v>Tan</v>
      </c>
      <c r="H43" s="207">
        <v>2</v>
      </c>
      <c r="I43" s="208">
        <f t="shared" si="0"/>
        <v>2</v>
      </c>
      <c r="J43" s="209">
        <f t="shared" si="1"/>
        <v>17</v>
      </c>
      <c r="K43" s="210">
        <v>0</v>
      </c>
      <c r="L43" s="211">
        <f>VLOOKUP(A43,'Inv Purch Qty by UPC'!A42:B197,2)</f>
        <v>10</v>
      </c>
      <c r="M43" s="27">
        <f>'Sale Qtys by UPC'!B41</f>
        <v>10</v>
      </c>
      <c r="N43" s="212">
        <f t="shared" si="2"/>
        <v>0</v>
      </c>
      <c r="O43" s="213">
        <f t="shared" si="3"/>
        <v>2</v>
      </c>
      <c r="P43" s="214">
        <f>VLOOKUP(A43,'Inventory List'!$A$8:$M$163,10)</f>
        <v>8.5</v>
      </c>
      <c r="Q43" s="209">
        <f t="shared" si="4"/>
        <v>17</v>
      </c>
    </row>
    <row r="44" spans="1:17" x14ac:dyDescent="0.25">
      <c r="A44" s="4">
        <v>133</v>
      </c>
      <c r="B44" s="5" t="str">
        <f>VLOOKUP(A44,'Inventory List'!$A$8:$M$163,2)</f>
        <v>Clothing</v>
      </c>
      <c r="C44" s="5" t="str">
        <f>VLOOKUP(A44,'Inventory List'!$A$8:$M$163,3)</f>
        <v>Pant</v>
      </c>
      <c r="D44" s="30" t="str">
        <f>VLOOKUP(A44,'Inventory List'!$A$8:$M$163,4)</f>
        <v>Dress</v>
      </c>
      <c r="E44" s="5" t="str">
        <f>VLOOKUP(A44,'Inventory List'!$A$8:$M$163,5)</f>
        <v>Girls</v>
      </c>
      <c r="F44" s="5" t="str">
        <f>VLOOKUP(A44,'Inventory List'!$A$8:$M$163,6)</f>
        <v>L</v>
      </c>
      <c r="G44" s="5" t="str">
        <f>VLOOKUP(A44,'Inventory List'!$A$8:$M$163,7)</f>
        <v>Black</v>
      </c>
      <c r="H44" s="207">
        <v>0</v>
      </c>
      <c r="I44" s="208">
        <f t="shared" si="0"/>
        <v>2</v>
      </c>
      <c r="J44" s="209">
        <f t="shared" si="1"/>
        <v>20</v>
      </c>
      <c r="K44" s="210">
        <v>0</v>
      </c>
      <c r="L44" s="211">
        <f>VLOOKUP(A44,'Inv Purch Qty by UPC'!A43:B198,2)</f>
        <v>8</v>
      </c>
      <c r="M44" s="27">
        <f>'Sale Qtys by UPC'!B42</f>
        <v>10</v>
      </c>
      <c r="N44" s="212">
        <f t="shared" si="2"/>
        <v>-2</v>
      </c>
      <c r="O44" s="213">
        <f t="shared" si="3"/>
        <v>0</v>
      </c>
      <c r="P44" s="214">
        <f>VLOOKUP(A44,'Inventory List'!$A$8:$M$163,10)</f>
        <v>10</v>
      </c>
      <c r="Q44" s="209">
        <f t="shared" si="4"/>
        <v>0</v>
      </c>
    </row>
    <row r="45" spans="1:17" x14ac:dyDescent="0.25">
      <c r="A45" s="4">
        <v>134</v>
      </c>
      <c r="B45" s="5" t="str">
        <f>VLOOKUP(A45,'Inventory List'!$A$8:$M$163,2)</f>
        <v>Clothing</v>
      </c>
      <c r="C45" s="5" t="str">
        <f>VLOOKUP(A45,'Inventory List'!$A$8:$M$163,3)</f>
        <v>Pant</v>
      </c>
      <c r="D45" s="30" t="str">
        <f>VLOOKUP(A45,'Inventory List'!$A$8:$M$163,4)</f>
        <v>Dress</v>
      </c>
      <c r="E45" s="5" t="str">
        <f>VLOOKUP(A45,'Inventory List'!$A$8:$M$163,5)</f>
        <v>Girls</v>
      </c>
      <c r="F45" s="5" t="str">
        <f>VLOOKUP(A45,'Inventory List'!$A$8:$M$163,6)</f>
        <v>L</v>
      </c>
      <c r="G45" s="5" t="str">
        <f>VLOOKUP(A45,'Inventory List'!$A$8:$M$163,7)</f>
        <v>Brown</v>
      </c>
      <c r="H45" s="207">
        <v>2</v>
      </c>
      <c r="I45" s="208">
        <f t="shared" si="0"/>
        <v>2</v>
      </c>
      <c r="J45" s="209">
        <f t="shared" si="1"/>
        <v>20</v>
      </c>
      <c r="K45" s="210">
        <v>0</v>
      </c>
      <c r="L45" s="211">
        <f>VLOOKUP(A45,'Inv Purch Qty by UPC'!A44:B199,2)</f>
        <v>10</v>
      </c>
      <c r="M45" s="27">
        <f>'Sale Qtys by UPC'!B43</f>
        <v>10</v>
      </c>
      <c r="N45" s="212">
        <f t="shared" si="2"/>
        <v>0</v>
      </c>
      <c r="O45" s="213">
        <f t="shared" si="3"/>
        <v>2</v>
      </c>
      <c r="P45" s="214">
        <f>VLOOKUP(A45,'Inventory List'!$A$8:$M$163,10)</f>
        <v>10</v>
      </c>
      <c r="Q45" s="209">
        <f t="shared" si="4"/>
        <v>20</v>
      </c>
    </row>
    <row r="46" spans="1:17" x14ac:dyDescent="0.25">
      <c r="A46" s="4">
        <v>135</v>
      </c>
      <c r="B46" s="5" t="str">
        <f>VLOOKUP(A46,'Inventory List'!$A$8:$M$163,2)</f>
        <v>Clothing</v>
      </c>
      <c r="C46" s="5" t="str">
        <f>VLOOKUP(A46,'Inventory List'!$A$8:$M$163,3)</f>
        <v>Pant</v>
      </c>
      <c r="D46" s="30" t="str">
        <f>VLOOKUP(A46,'Inventory List'!$A$8:$M$163,4)</f>
        <v>Dress</v>
      </c>
      <c r="E46" s="5" t="str">
        <f>VLOOKUP(A46,'Inventory List'!$A$8:$M$163,5)</f>
        <v>Girls</v>
      </c>
      <c r="F46" s="5" t="str">
        <f>VLOOKUP(A46,'Inventory List'!$A$8:$M$163,6)</f>
        <v>L</v>
      </c>
      <c r="G46" s="5" t="str">
        <f>VLOOKUP(A46,'Inventory List'!$A$8:$M$163,7)</f>
        <v>Tan</v>
      </c>
      <c r="H46" s="207">
        <v>2</v>
      </c>
      <c r="I46" s="208">
        <f t="shared" si="0"/>
        <v>0</v>
      </c>
      <c r="J46" s="209">
        <f t="shared" si="1"/>
        <v>0</v>
      </c>
      <c r="K46" s="210">
        <v>0</v>
      </c>
      <c r="L46" s="211">
        <f>VLOOKUP(A46,'Inv Purch Qty by UPC'!A45:B200,2)</f>
        <v>6</v>
      </c>
      <c r="M46" s="27">
        <f>'Sale Qtys by UPC'!B44</f>
        <v>4</v>
      </c>
      <c r="N46" s="212">
        <f t="shared" si="2"/>
        <v>2</v>
      </c>
      <c r="O46" s="213">
        <f t="shared" si="3"/>
        <v>2</v>
      </c>
      <c r="P46" s="214">
        <f>VLOOKUP(A46,'Inventory List'!$A$8:$M$163,10)</f>
        <v>10</v>
      </c>
      <c r="Q46" s="209">
        <f t="shared" si="4"/>
        <v>20</v>
      </c>
    </row>
    <row r="47" spans="1:17" x14ac:dyDescent="0.25">
      <c r="A47" s="4">
        <v>136</v>
      </c>
      <c r="B47" s="5" t="str">
        <f>VLOOKUP(A47,'Inventory List'!$A$8:$M$163,2)</f>
        <v>Clothing</v>
      </c>
      <c r="C47" s="5" t="str">
        <f>VLOOKUP(A47,'Inventory List'!$A$8:$M$163,3)</f>
        <v>Pant</v>
      </c>
      <c r="D47" s="30" t="str">
        <f>VLOOKUP(A47,'Inventory List'!$A$8:$M$163,4)</f>
        <v>Casual</v>
      </c>
      <c r="E47" s="5" t="str">
        <f>VLOOKUP(A47,'Inventory List'!$A$8:$M$163,5)</f>
        <v>Mens</v>
      </c>
      <c r="F47" s="5" t="str">
        <f>VLOOKUP(A47,'Inventory List'!$A$8:$M$163,6)</f>
        <v>S</v>
      </c>
      <c r="G47" s="5" t="str">
        <f>VLOOKUP(A47,'Inventory List'!$A$8:$M$163,7)</f>
        <v>Green</v>
      </c>
      <c r="H47" s="207">
        <v>5</v>
      </c>
      <c r="I47" s="208">
        <f t="shared" si="0"/>
        <v>2</v>
      </c>
      <c r="J47" s="209">
        <f t="shared" si="1"/>
        <v>35</v>
      </c>
      <c r="K47" s="210">
        <v>0</v>
      </c>
      <c r="L47" s="211">
        <f>VLOOKUP(A47,'Inv Purch Qty by UPC'!A46:B201,2)</f>
        <v>5</v>
      </c>
      <c r="M47" s="27">
        <f>'Sale Qtys by UPC'!B45</f>
        <v>2</v>
      </c>
      <c r="N47" s="212">
        <f t="shared" si="2"/>
        <v>3</v>
      </c>
      <c r="O47" s="213">
        <f t="shared" si="3"/>
        <v>5</v>
      </c>
      <c r="P47" s="214">
        <f>VLOOKUP(A47,'Inventory List'!$A$8:$M$163,10)</f>
        <v>17.5</v>
      </c>
      <c r="Q47" s="209">
        <f t="shared" si="4"/>
        <v>87.5</v>
      </c>
    </row>
    <row r="48" spans="1:17" x14ac:dyDescent="0.25">
      <c r="A48" s="4">
        <v>137</v>
      </c>
      <c r="B48" s="5" t="str">
        <f>VLOOKUP(A48,'Inventory List'!$A$8:$M$163,2)</f>
        <v>Clothing</v>
      </c>
      <c r="C48" s="5" t="str">
        <f>VLOOKUP(A48,'Inventory List'!$A$8:$M$163,3)</f>
        <v>Pant</v>
      </c>
      <c r="D48" s="30" t="str">
        <f>VLOOKUP(A48,'Inventory List'!$A$8:$M$163,4)</f>
        <v>Casual</v>
      </c>
      <c r="E48" s="5" t="str">
        <f>VLOOKUP(A48,'Inventory List'!$A$8:$M$163,5)</f>
        <v>Mens</v>
      </c>
      <c r="F48" s="5" t="str">
        <f>VLOOKUP(A48,'Inventory List'!$A$8:$M$163,6)</f>
        <v>S</v>
      </c>
      <c r="G48" s="5" t="str">
        <f>VLOOKUP(A48,'Inventory List'!$A$8:$M$163,7)</f>
        <v>Blue</v>
      </c>
      <c r="H48" s="207">
        <v>3</v>
      </c>
      <c r="I48" s="208">
        <f t="shared" si="0"/>
        <v>2</v>
      </c>
      <c r="J48" s="209">
        <f t="shared" si="1"/>
        <v>35</v>
      </c>
      <c r="K48" s="210">
        <v>0</v>
      </c>
      <c r="L48" s="211">
        <f>VLOOKUP(A48,'Inv Purch Qty by UPC'!A47:B202,2)</f>
        <v>7</v>
      </c>
      <c r="M48" s="27">
        <f>'Sale Qtys by UPC'!B46</f>
        <v>6</v>
      </c>
      <c r="N48" s="212">
        <f t="shared" si="2"/>
        <v>1</v>
      </c>
      <c r="O48" s="213">
        <f t="shared" si="3"/>
        <v>3</v>
      </c>
      <c r="P48" s="214">
        <f>VLOOKUP(A48,'Inventory List'!$A$8:$M$163,10)</f>
        <v>17.5</v>
      </c>
      <c r="Q48" s="209">
        <f t="shared" si="4"/>
        <v>52.5</v>
      </c>
    </row>
    <row r="49" spans="1:17" x14ac:dyDescent="0.25">
      <c r="A49" s="4">
        <v>138</v>
      </c>
      <c r="B49" s="5" t="str">
        <f>VLOOKUP(A49,'Inventory List'!$A$8:$M$163,2)</f>
        <v>Clothing</v>
      </c>
      <c r="C49" s="5" t="str">
        <f>VLOOKUP(A49,'Inventory List'!$A$8:$M$163,3)</f>
        <v>Pant</v>
      </c>
      <c r="D49" s="30" t="str">
        <f>VLOOKUP(A49,'Inventory List'!$A$8:$M$163,4)</f>
        <v>Casual</v>
      </c>
      <c r="E49" s="5" t="str">
        <f>VLOOKUP(A49,'Inventory List'!$A$8:$M$163,5)</f>
        <v>Mens</v>
      </c>
      <c r="F49" s="5" t="str">
        <f>VLOOKUP(A49,'Inventory List'!$A$8:$M$163,6)</f>
        <v>S</v>
      </c>
      <c r="G49" s="5" t="str">
        <f>VLOOKUP(A49,'Inventory List'!$A$8:$M$163,7)</f>
        <v>White</v>
      </c>
      <c r="H49" s="207">
        <v>1</v>
      </c>
      <c r="I49" s="208">
        <f t="shared" si="0"/>
        <v>0</v>
      </c>
      <c r="J49" s="209">
        <f t="shared" si="1"/>
        <v>0</v>
      </c>
      <c r="K49" s="210">
        <v>0</v>
      </c>
      <c r="L49" s="211">
        <f>VLOOKUP(A49,'Inv Purch Qty by UPC'!A48:B203,2)</f>
        <v>7</v>
      </c>
      <c r="M49" s="27">
        <f>'Sale Qtys by UPC'!B47</f>
        <v>6</v>
      </c>
      <c r="N49" s="212">
        <f t="shared" si="2"/>
        <v>1</v>
      </c>
      <c r="O49" s="213">
        <f t="shared" si="3"/>
        <v>1</v>
      </c>
      <c r="P49" s="214">
        <f>VLOOKUP(A49,'Inventory List'!$A$8:$M$163,10)</f>
        <v>17.5</v>
      </c>
      <c r="Q49" s="209">
        <f t="shared" si="4"/>
        <v>17.5</v>
      </c>
    </row>
    <row r="50" spans="1:17" x14ac:dyDescent="0.25">
      <c r="A50" s="4">
        <v>139</v>
      </c>
      <c r="B50" s="5" t="str">
        <f>VLOOKUP(A50,'Inventory List'!$A$8:$M$163,2)</f>
        <v>Clothing</v>
      </c>
      <c r="C50" s="5" t="str">
        <f>VLOOKUP(A50,'Inventory List'!$A$8:$M$163,3)</f>
        <v>Pant</v>
      </c>
      <c r="D50" s="30" t="str">
        <f>VLOOKUP(A50,'Inventory List'!$A$8:$M$163,4)</f>
        <v>Casual</v>
      </c>
      <c r="E50" s="5" t="str">
        <f>VLOOKUP(A50,'Inventory List'!$A$8:$M$163,5)</f>
        <v>Mens</v>
      </c>
      <c r="F50" s="5" t="str">
        <f>VLOOKUP(A50,'Inventory List'!$A$8:$M$163,6)</f>
        <v>M</v>
      </c>
      <c r="G50" s="5" t="str">
        <f>VLOOKUP(A50,'Inventory List'!$A$8:$M$163,7)</f>
        <v>Green</v>
      </c>
      <c r="H50" s="207">
        <v>8</v>
      </c>
      <c r="I50" s="208">
        <f t="shared" si="0"/>
        <v>4</v>
      </c>
      <c r="J50" s="209">
        <f t="shared" si="1"/>
        <v>88</v>
      </c>
      <c r="K50" s="210">
        <v>0</v>
      </c>
      <c r="L50" s="211">
        <f>VLOOKUP(A50,'Inv Purch Qty by UPC'!A49:B204,2)</f>
        <v>20</v>
      </c>
      <c r="M50" s="27">
        <f>'Sale Qtys by UPC'!B48</f>
        <v>16</v>
      </c>
      <c r="N50" s="212">
        <f t="shared" si="2"/>
        <v>4</v>
      </c>
      <c r="O50" s="213">
        <f t="shared" si="3"/>
        <v>8</v>
      </c>
      <c r="P50" s="214">
        <f>VLOOKUP(A50,'Inventory List'!$A$8:$M$163,10)</f>
        <v>22</v>
      </c>
      <c r="Q50" s="209">
        <f t="shared" si="4"/>
        <v>176</v>
      </c>
    </row>
    <row r="51" spans="1:17" x14ac:dyDescent="0.25">
      <c r="A51" s="4">
        <v>140</v>
      </c>
      <c r="B51" s="5" t="str">
        <f>VLOOKUP(A51,'Inventory List'!$A$8:$M$163,2)</f>
        <v>Clothing</v>
      </c>
      <c r="C51" s="5" t="str">
        <f>VLOOKUP(A51,'Inventory List'!$A$8:$M$163,3)</f>
        <v>Pant</v>
      </c>
      <c r="D51" s="30" t="str">
        <f>VLOOKUP(A51,'Inventory List'!$A$8:$M$163,4)</f>
        <v>Casual</v>
      </c>
      <c r="E51" s="5" t="str">
        <f>VLOOKUP(A51,'Inventory List'!$A$8:$M$163,5)</f>
        <v>Mens</v>
      </c>
      <c r="F51" s="5" t="str">
        <f>VLOOKUP(A51,'Inventory List'!$A$8:$M$163,6)</f>
        <v>M</v>
      </c>
      <c r="G51" s="5" t="str">
        <f>VLOOKUP(A51,'Inventory List'!$A$8:$M$163,7)</f>
        <v>Blue</v>
      </c>
      <c r="H51" s="207">
        <v>4</v>
      </c>
      <c r="I51" s="208">
        <f t="shared" si="0"/>
        <v>4</v>
      </c>
      <c r="J51" s="209">
        <f t="shared" si="1"/>
        <v>88</v>
      </c>
      <c r="K51" s="210">
        <v>0</v>
      </c>
      <c r="L51" s="211">
        <f>VLOOKUP(A51,'Inv Purch Qty by UPC'!A50:B205,2)</f>
        <v>18</v>
      </c>
      <c r="M51" s="27">
        <f>'Sale Qtys by UPC'!B49</f>
        <v>18</v>
      </c>
      <c r="N51" s="212">
        <f t="shared" si="2"/>
        <v>0</v>
      </c>
      <c r="O51" s="213">
        <f t="shared" si="3"/>
        <v>4</v>
      </c>
      <c r="P51" s="214">
        <f>VLOOKUP(A51,'Inventory List'!$A$8:$M$163,10)</f>
        <v>22</v>
      </c>
      <c r="Q51" s="209">
        <f t="shared" si="4"/>
        <v>88</v>
      </c>
    </row>
    <row r="52" spans="1:17" x14ac:dyDescent="0.25">
      <c r="A52" s="4">
        <v>141</v>
      </c>
      <c r="B52" s="5" t="str">
        <f>VLOOKUP(A52,'Inventory List'!$A$8:$M$163,2)</f>
        <v>Clothing</v>
      </c>
      <c r="C52" s="5" t="str">
        <f>VLOOKUP(A52,'Inventory List'!$A$8:$M$163,3)</f>
        <v>Pant</v>
      </c>
      <c r="D52" s="30" t="str">
        <f>VLOOKUP(A52,'Inventory List'!$A$8:$M$163,4)</f>
        <v>Casual</v>
      </c>
      <c r="E52" s="5" t="str">
        <f>VLOOKUP(A52,'Inventory List'!$A$8:$M$163,5)</f>
        <v>Mens</v>
      </c>
      <c r="F52" s="5" t="str">
        <f>VLOOKUP(A52,'Inventory List'!$A$8:$M$163,6)</f>
        <v>M</v>
      </c>
      <c r="G52" s="5" t="str">
        <f>VLOOKUP(A52,'Inventory List'!$A$8:$M$163,7)</f>
        <v>White</v>
      </c>
      <c r="H52" s="207">
        <v>7</v>
      </c>
      <c r="I52" s="208">
        <f t="shared" si="0"/>
        <v>2</v>
      </c>
      <c r="J52" s="209">
        <f t="shared" si="1"/>
        <v>44</v>
      </c>
      <c r="K52" s="210">
        <v>0</v>
      </c>
      <c r="L52" s="211">
        <f>VLOOKUP(A52,'Inv Purch Qty by UPC'!A51:B206,2)</f>
        <v>17</v>
      </c>
      <c r="M52" s="27">
        <f>'Sale Qtys by UPC'!B50</f>
        <v>12</v>
      </c>
      <c r="N52" s="212">
        <f t="shared" si="2"/>
        <v>5</v>
      </c>
      <c r="O52" s="213">
        <f t="shared" si="3"/>
        <v>7</v>
      </c>
      <c r="P52" s="214">
        <f>VLOOKUP(A52,'Inventory List'!$A$8:$M$163,10)</f>
        <v>22</v>
      </c>
      <c r="Q52" s="209">
        <f t="shared" si="4"/>
        <v>154</v>
      </c>
    </row>
    <row r="53" spans="1:17" x14ac:dyDescent="0.25">
      <c r="A53" s="4">
        <v>142</v>
      </c>
      <c r="B53" s="5" t="str">
        <f>VLOOKUP(A53,'Inventory List'!$A$8:$M$163,2)</f>
        <v>Clothing</v>
      </c>
      <c r="C53" s="5" t="str">
        <f>VLOOKUP(A53,'Inventory List'!$A$8:$M$163,3)</f>
        <v>Pant</v>
      </c>
      <c r="D53" s="30" t="str">
        <f>VLOOKUP(A53,'Inventory List'!$A$8:$M$163,4)</f>
        <v>Casual</v>
      </c>
      <c r="E53" s="5" t="str">
        <f>VLOOKUP(A53,'Inventory List'!$A$8:$M$163,5)</f>
        <v>Mens</v>
      </c>
      <c r="F53" s="5" t="str">
        <f>VLOOKUP(A53,'Inventory List'!$A$8:$M$163,6)</f>
        <v>L</v>
      </c>
      <c r="G53" s="5" t="str">
        <f>VLOOKUP(A53,'Inventory List'!$A$8:$M$163,7)</f>
        <v>Green</v>
      </c>
      <c r="H53" s="207">
        <v>2</v>
      </c>
      <c r="I53" s="208">
        <f t="shared" si="0"/>
        <v>2</v>
      </c>
      <c r="J53" s="209">
        <f t="shared" si="1"/>
        <v>56</v>
      </c>
      <c r="K53" s="210">
        <v>0</v>
      </c>
      <c r="L53" s="211">
        <f>VLOOKUP(A53,'Inv Purch Qty by UPC'!A52:B207,2)</f>
        <v>8</v>
      </c>
      <c r="M53" s="27">
        <f>'Sale Qtys by UPC'!B51</f>
        <v>8</v>
      </c>
      <c r="N53" s="212">
        <f t="shared" si="2"/>
        <v>0</v>
      </c>
      <c r="O53" s="213">
        <f t="shared" si="3"/>
        <v>2</v>
      </c>
      <c r="P53" s="214">
        <f>VLOOKUP(A53,'Inventory List'!$A$8:$M$163,10)</f>
        <v>28</v>
      </c>
      <c r="Q53" s="209">
        <f t="shared" si="4"/>
        <v>56</v>
      </c>
    </row>
    <row r="54" spans="1:17" x14ac:dyDescent="0.25">
      <c r="A54" s="4">
        <v>143</v>
      </c>
      <c r="B54" s="5" t="str">
        <f>VLOOKUP(A54,'Inventory List'!$A$8:$M$163,2)</f>
        <v>Clothing</v>
      </c>
      <c r="C54" s="5" t="str">
        <f>VLOOKUP(A54,'Inventory List'!$A$8:$M$163,3)</f>
        <v>Pant</v>
      </c>
      <c r="D54" s="30" t="str">
        <f>VLOOKUP(A54,'Inventory List'!$A$8:$M$163,4)</f>
        <v>Casual</v>
      </c>
      <c r="E54" s="5" t="str">
        <f>VLOOKUP(A54,'Inventory List'!$A$8:$M$163,5)</f>
        <v>Mens</v>
      </c>
      <c r="F54" s="5" t="str">
        <f>VLOOKUP(A54,'Inventory List'!$A$8:$M$163,6)</f>
        <v>L</v>
      </c>
      <c r="G54" s="5" t="str">
        <f>VLOOKUP(A54,'Inventory List'!$A$8:$M$163,7)</f>
        <v>Blue</v>
      </c>
      <c r="H54" s="207">
        <v>2</v>
      </c>
      <c r="I54" s="208">
        <f t="shared" si="0"/>
        <v>0</v>
      </c>
      <c r="J54" s="209">
        <f t="shared" si="1"/>
        <v>0</v>
      </c>
      <c r="K54" s="210">
        <v>0</v>
      </c>
      <c r="L54" s="211">
        <f>VLOOKUP(A54,'Inv Purch Qty by UPC'!A53:B208,2)</f>
        <v>6</v>
      </c>
      <c r="M54" s="27">
        <f>'Sale Qtys by UPC'!B52</f>
        <v>4</v>
      </c>
      <c r="N54" s="212">
        <f t="shared" si="2"/>
        <v>2</v>
      </c>
      <c r="O54" s="213">
        <f t="shared" si="3"/>
        <v>2</v>
      </c>
      <c r="P54" s="214">
        <f>VLOOKUP(A54,'Inventory List'!$A$8:$M$163,10)</f>
        <v>28</v>
      </c>
      <c r="Q54" s="209">
        <f t="shared" si="4"/>
        <v>56</v>
      </c>
    </row>
    <row r="55" spans="1:17" x14ac:dyDescent="0.25">
      <c r="A55" s="4">
        <v>144</v>
      </c>
      <c r="B55" s="5" t="str">
        <f>VLOOKUP(A55,'Inventory List'!$A$8:$M$163,2)</f>
        <v>Clothing</v>
      </c>
      <c r="C55" s="5" t="str">
        <f>VLOOKUP(A55,'Inventory List'!$A$8:$M$163,3)</f>
        <v>Pant</v>
      </c>
      <c r="D55" s="30" t="str">
        <f>VLOOKUP(A55,'Inventory List'!$A$8:$M$163,4)</f>
        <v>Casual</v>
      </c>
      <c r="E55" s="5" t="str">
        <f>VLOOKUP(A55,'Inventory List'!$A$8:$M$163,5)</f>
        <v>Mens</v>
      </c>
      <c r="F55" s="5" t="str">
        <f>VLOOKUP(A55,'Inventory List'!$A$8:$M$163,6)</f>
        <v>L</v>
      </c>
      <c r="G55" s="5" t="str">
        <f>VLOOKUP(A55,'Inventory List'!$A$8:$M$163,7)</f>
        <v>White</v>
      </c>
      <c r="H55" s="207">
        <v>2</v>
      </c>
      <c r="I55" s="208">
        <f t="shared" si="0"/>
        <v>0</v>
      </c>
      <c r="J55" s="209">
        <f t="shared" si="1"/>
        <v>0</v>
      </c>
      <c r="K55" s="210">
        <v>0</v>
      </c>
      <c r="L55" s="211">
        <f>VLOOKUP(A55,'Inv Purch Qty by UPC'!A54:B209,2)</f>
        <v>6</v>
      </c>
      <c r="M55" s="27">
        <f>'Sale Qtys by UPC'!B53</f>
        <v>4</v>
      </c>
      <c r="N55" s="212">
        <f t="shared" si="2"/>
        <v>2</v>
      </c>
      <c r="O55" s="213">
        <f t="shared" si="3"/>
        <v>2</v>
      </c>
      <c r="P55" s="214">
        <f>VLOOKUP(A55,'Inventory List'!$A$8:$M$163,10)</f>
        <v>28</v>
      </c>
      <c r="Q55" s="209">
        <f t="shared" si="4"/>
        <v>56</v>
      </c>
    </row>
    <row r="56" spans="1:17" x14ac:dyDescent="0.25">
      <c r="A56" s="4">
        <v>145</v>
      </c>
      <c r="B56" s="5" t="str">
        <f>VLOOKUP(A56,'Inventory List'!$A$8:$M$163,2)</f>
        <v>Clothing</v>
      </c>
      <c r="C56" s="5" t="str">
        <f>VLOOKUP(A56,'Inventory List'!$A$8:$M$163,3)</f>
        <v>Pant</v>
      </c>
      <c r="D56" s="30" t="str">
        <f>VLOOKUP(A56,'Inventory List'!$A$8:$M$163,4)</f>
        <v>Casual</v>
      </c>
      <c r="E56" s="5" t="str">
        <f>VLOOKUP(A56,'Inventory List'!$A$8:$M$163,5)</f>
        <v>Womens</v>
      </c>
      <c r="F56" s="5" t="str">
        <f>VLOOKUP(A56,'Inventory List'!$A$8:$M$163,6)</f>
        <v>S</v>
      </c>
      <c r="G56" s="5" t="str">
        <f>VLOOKUP(A56,'Inventory List'!$A$8:$M$163,7)</f>
        <v>Green</v>
      </c>
      <c r="H56" s="207">
        <v>3</v>
      </c>
      <c r="I56" s="208">
        <f t="shared" si="0"/>
        <v>2</v>
      </c>
      <c r="J56" s="209">
        <f t="shared" si="1"/>
        <v>35</v>
      </c>
      <c r="K56" s="210">
        <v>0</v>
      </c>
      <c r="L56" s="211">
        <f>VLOOKUP(A56,'Inv Purch Qty by UPC'!A55:B210,2)</f>
        <v>5</v>
      </c>
      <c r="M56" s="27">
        <f>'Sale Qtys by UPC'!B54</f>
        <v>4</v>
      </c>
      <c r="N56" s="212">
        <f t="shared" si="2"/>
        <v>1</v>
      </c>
      <c r="O56" s="213">
        <f t="shared" si="3"/>
        <v>3</v>
      </c>
      <c r="P56" s="214">
        <f>VLOOKUP(A56,'Inventory List'!$A$8:$M$163,10)</f>
        <v>17.5</v>
      </c>
      <c r="Q56" s="209">
        <f t="shared" si="4"/>
        <v>52.5</v>
      </c>
    </row>
    <row r="57" spans="1:17" x14ac:dyDescent="0.25">
      <c r="A57" s="4">
        <v>146</v>
      </c>
      <c r="B57" s="5" t="str">
        <f>VLOOKUP(A57,'Inventory List'!$A$8:$M$163,2)</f>
        <v>Clothing</v>
      </c>
      <c r="C57" s="5" t="str">
        <f>VLOOKUP(A57,'Inventory List'!$A$8:$M$163,3)</f>
        <v>Pant</v>
      </c>
      <c r="D57" s="30" t="str">
        <f>VLOOKUP(A57,'Inventory List'!$A$8:$M$163,4)</f>
        <v>Casual</v>
      </c>
      <c r="E57" s="5" t="str">
        <f>VLOOKUP(A57,'Inventory List'!$A$8:$M$163,5)</f>
        <v>Womens</v>
      </c>
      <c r="F57" s="5" t="str">
        <f>VLOOKUP(A57,'Inventory List'!$A$8:$M$163,6)</f>
        <v>S</v>
      </c>
      <c r="G57" s="5" t="str">
        <f>VLOOKUP(A57,'Inventory List'!$A$8:$M$163,7)</f>
        <v>Blue</v>
      </c>
      <c r="H57" s="207">
        <v>3</v>
      </c>
      <c r="I57" s="208">
        <f t="shared" si="0"/>
        <v>0</v>
      </c>
      <c r="J57" s="209">
        <f t="shared" si="1"/>
        <v>0</v>
      </c>
      <c r="K57" s="210">
        <v>0</v>
      </c>
      <c r="L57" s="211">
        <f>VLOOKUP(A57,'Inv Purch Qty by UPC'!A56:B211,2)</f>
        <v>5</v>
      </c>
      <c r="M57" s="27">
        <f>'Sale Qtys by UPC'!B55</f>
        <v>2</v>
      </c>
      <c r="N57" s="212">
        <f t="shared" si="2"/>
        <v>3</v>
      </c>
      <c r="O57" s="213">
        <f t="shared" si="3"/>
        <v>3</v>
      </c>
      <c r="P57" s="214">
        <f>VLOOKUP(A57,'Inventory List'!$A$8:$M$163,10)</f>
        <v>17.5</v>
      </c>
      <c r="Q57" s="209">
        <f t="shared" si="4"/>
        <v>52.5</v>
      </c>
    </row>
    <row r="58" spans="1:17" x14ac:dyDescent="0.25">
      <c r="A58" s="4">
        <v>147</v>
      </c>
      <c r="B58" s="5" t="str">
        <f>VLOOKUP(A58,'Inventory List'!$A$8:$M$163,2)</f>
        <v>Clothing</v>
      </c>
      <c r="C58" s="5" t="str">
        <f>VLOOKUP(A58,'Inventory List'!$A$8:$M$163,3)</f>
        <v>Pant</v>
      </c>
      <c r="D58" s="30" t="str">
        <f>VLOOKUP(A58,'Inventory List'!$A$8:$M$163,4)</f>
        <v>Casual</v>
      </c>
      <c r="E58" s="5" t="str">
        <f>VLOOKUP(A58,'Inventory List'!$A$8:$M$163,5)</f>
        <v>Womens</v>
      </c>
      <c r="F58" s="5" t="str">
        <f>VLOOKUP(A58,'Inventory List'!$A$8:$M$163,6)</f>
        <v>S</v>
      </c>
      <c r="G58" s="5" t="str">
        <f>VLOOKUP(A58,'Inventory List'!$A$8:$M$163,7)</f>
        <v>White</v>
      </c>
      <c r="H58" s="207">
        <v>2</v>
      </c>
      <c r="I58" s="208">
        <f t="shared" si="0"/>
        <v>0</v>
      </c>
      <c r="J58" s="209">
        <f t="shared" si="1"/>
        <v>0</v>
      </c>
      <c r="K58" s="210">
        <v>0</v>
      </c>
      <c r="L58" s="211">
        <f>VLOOKUP(A58,'Inv Purch Qty by UPC'!A57:B212,2)</f>
        <v>4</v>
      </c>
      <c r="M58" s="27">
        <f>'Sale Qtys by UPC'!B56</f>
        <v>2</v>
      </c>
      <c r="N58" s="212">
        <f t="shared" si="2"/>
        <v>2</v>
      </c>
      <c r="O58" s="213">
        <f t="shared" si="3"/>
        <v>2</v>
      </c>
      <c r="P58" s="214">
        <f>VLOOKUP(A58,'Inventory List'!$A$8:$M$163,10)</f>
        <v>17.5</v>
      </c>
      <c r="Q58" s="209">
        <f t="shared" si="4"/>
        <v>35</v>
      </c>
    </row>
    <row r="59" spans="1:17" x14ac:dyDescent="0.25">
      <c r="A59" s="4">
        <v>148</v>
      </c>
      <c r="B59" s="5" t="str">
        <f>VLOOKUP(A59,'Inventory List'!$A$8:$M$163,2)</f>
        <v>Clothing</v>
      </c>
      <c r="C59" s="5" t="str">
        <f>VLOOKUP(A59,'Inventory List'!$A$8:$M$163,3)</f>
        <v>Pant</v>
      </c>
      <c r="D59" s="30" t="str">
        <f>VLOOKUP(A59,'Inventory List'!$A$8:$M$163,4)</f>
        <v>Casual</v>
      </c>
      <c r="E59" s="5" t="str">
        <f>VLOOKUP(A59,'Inventory List'!$A$8:$M$163,5)</f>
        <v>Womens</v>
      </c>
      <c r="F59" s="5" t="str">
        <f>VLOOKUP(A59,'Inventory List'!$A$8:$M$163,6)</f>
        <v>M</v>
      </c>
      <c r="G59" s="5" t="str">
        <f>VLOOKUP(A59,'Inventory List'!$A$8:$M$163,7)</f>
        <v>Green</v>
      </c>
      <c r="H59" s="207">
        <v>7</v>
      </c>
      <c r="I59" s="208">
        <f t="shared" si="0"/>
        <v>2</v>
      </c>
      <c r="J59" s="209">
        <f t="shared" si="1"/>
        <v>44</v>
      </c>
      <c r="K59" s="210">
        <v>0</v>
      </c>
      <c r="L59" s="211">
        <f>VLOOKUP(A59,'Inv Purch Qty by UPC'!A58:B213,2)</f>
        <v>13</v>
      </c>
      <c r="M59" s="27">
        <f>'Sale Qtys by UPC'!B57</f>
        <v>8</v>
      </c>
      <c r="N59" s="212">
        <f t="shared" si="2"/>
        <v>5</v>
      </c>
      <c r="O59" s="213">
        <f t="shared" si="3"/>
        <v>7</v>
      </c>
      <c r="P59" s="214">
        <f>VLOOKUP(A59,'Inventory List'!$A$8:$M$163,10)</f>
        <v>22</v>
      </c>
      <c r="Q59" s="209">
        <f t="shared" si="4"/>
        <v>154</v>
      </c>
    </row>
    <row r="60" spans="1:17" x14ac:dyDescent="0.25">
      <c r="A60" s="4">
        <v>149</v>
      </c>
      <c r="B60" s="5" t="str">
        <f>VLOOKUP(A60,'Inventory List'!$A$8:$M$163,2)</f>
        <v>Clothing</v>
      </c>
      <c r="C60" s="5" t="str">
        <f>VLOOKUP(A60,'Inventory List'!$A$8:$M$163,3)</f>
        <v>Pant</v>
      </c>
      <c r="D60" s="30" t="str">
        <f>VLOOKUP(A60,'Inventory List'!$A$8:$M$163,4)</f>
        <v>Casual</v>
      </c>
      <c r="E60" s="5" t="str">
        <f>VLOOKUP(A60,'Inventory List'!$A$8:$M$163,5)</f>
        <v>Womens</v>
      </c>
      <c r="F60" s="5" t="str">
        <f>VLOOKUP(A60,'Inventory List'!$A$8:$M$163,6)</f>
        <v>M</v>
      </c>
      <c r="G60" s="5" t="str">
        <f>VLOOKUP(A60,'Inventory List'!$A$8:$M$163,7)</f>
        <v>Blue</v>
      </c>
      <c r="H60" s="207">
        <v>8</v>
      </c>
      <c r="I60" s="208">
        <f t="shared" si="0"/>
        <v>2</v>
      </c>
      <c r="J60" s="209">
        <f t="shared" si="1"/>
        <v>44</v>
      </c>
      <c r="K60" s="210">
        <v>0</v>
      </c>
      <c r="L60" s="211">
        <f>VLOOKUP(A60,'Inv Purch Qty by UPC'!A59:B214,2)</f>
        <v>12</v>
      </c>
      <c r="M60" s="27">
        <f>'Sale Qtys by UPC'!B58</f>
        <v>6</v>
      </c>
      <c r="N60" s="212">
        <f t="shared" si="2"/>
        <v>6</v>
      </c>
      <c r="O60" s="213">
        <f t="shared" si="3"/>
        <v>8</v>
      </c>
      <c r="P60" s="214">
        <f>VLOOKUP(A60,'Inventory List'!$A$8:$M$163,10)</f>
        <v>22</v>
      </c>
      <c r="Q60" s="209">
        <f t="shared" si="4"/>
        <v>176</v>
      </c>
    </row>
    <row r="61" spans="1:17" x14ac:dyDescent="0.25">
      <c r="A61" s="4">
        <v>150</v>
      </c>
      <c r="B61" s="5" t="str">
        <f>VLOOKUP(A61,'Inventory List'!$A$8:$M$163,2)</f>
        <v>Clothing</v>
      </c>
      <c r="C61" s="5" t="str">
        <f>VLOOKUP(A61,'Inventory List'!$A$8:$M$163,3)</f>
        <v>Pant</v>
      </c>
      <c r="D61" s="30" t="str">
        <f>VLOOKUP(A61,'Inventory List'!$A$8:$M$163,4)</f>
        <v>Casual</v>
      </c>
      <c r="E61" s="5" t="str">
        <f>VLOOKUP(A61,'Inventory List'!$A$8:$M$163,5)</f>
        <v>Womens</v>
      </c>
      <c r="F61" s="5" t="str">
        <f>VLOOKUP(A61,'Inventory List'!$A$8:$M$163,6)</f>
        <v>M</v>
      </c>
      <c r="G61" s="5" t="str">
        <f>VLOOKUP(A61,'Inventory List'!$A$8:$M$163,7)</f>
        <v>White</v>
      </c>
      <c r="H61" s="207">
        <v>12</v>
      </c>
      <c r="I61" s="208">
        <f t="shared" si="0"/>
        <v>2</v>
      </c>
      <c r="J61" s="209">
        <f t="shared" si="1"/>
        <v>44</v>
      </c>
      <c r="K61" s="210">
        <v>0</v>
      </c>
      <c r="L61" s="211">
        <f>VLOOKUP(A61,'Inv Purch Qty by UPC'!A60:B215,2)</f>
        <v>14</v>
      </c>
      <c r="M61" s="27">
        <f>'Sale Qtys by UPC'!B59</f>
        <v>4</v>
      </c>
      <c r="N61" s="212">
        <f t="shared" si="2"/>
        <v>10</v>
      </c>
      <c r="O61" s="213">
        <f t="shared" si="3"/>
        <v>12</v>
      </c>
      <c r="P61" s="214">
        <f>VLOOKUP(A61,'Inventory List'!$A$8:$M$163,10)</f>
        <v>22</v>
      </c>
      <c r="Q61" s="209">
        <f t="shared" si="4"/>
        <v>264</v>
      </c>
    </row>
    <row r="62" spans="1:17" x14ac:dyDescent="0.25">
      <c r="A62" s="4">
        <v>151</v>
      </c>
      <c r="B62" s="5" t="str">
        <f>VLOOKUP(A62,'Inventory List'!$A$8:$M$163,2)</f>
        <v>Clothing</v>
      </c>
      <c r="C62" s="5" t="str">
        <f>VLOOKUP(A62,'Inventory List'!$A$8:$M$163,3)</f>
        <v>Pant</v>
      </c>
      <c r="D62" s="30" t="str">
        <f>VLOOKUP(A62,'Inventory List'!$A$8:$M$163,4)</f>
        <v>Casual</v>
      </c>
      <c r="E62" s="5" t="str">
        <f>VLOOKUP(A62,'Inventory List'!$A$8:$M$163,5)</f>
        <v>Womens</v>
      </c>
      <c r="F62" s="5" t="str">
        <f>VLOOKUP(A62,'Inventory List'!$A$8:$M$163,6)</f>
        <v>L</v>
      </c>
      <c r="G62" s="5" t="str">
        <f>VLOOKUP(A62,'Inventory List'!$A$8:$M$163,7)</f>
        <v>Green</v>
      </c>
      <c r="H62" s="207">
        <v>5</v>
      </c>
      <c r="I62" s="208">
        <f t="shared" si="0"/>
        <v>2</v>
      </c>
      <c r="J62" s="209">
        <f t="shared" si="1"/>
        <v>56</v>
      </c>
      <c r="K62" s="210">
        <v>0</v>
      </c>
      <c r="L62" s="211">
        <f>VLOOKUP(A62,'Inv Purch Qty by UPC'!A61:B216,2)</f>
        <v>5</v>
      </c>
      <c r="M62" s="27">
        <f>'Sale Qtys by UPC'!B60</f>
        <v>2</v>
      </c>
      <c r="N62" s="212">
        <f t="shared" si="2"/>
        <v>3</v>
      </c>
      <c r="O62" s="213">
        <f t="shared" si="3"/>
        <v>5</v>
      </c>
      <c r="P62" s="214">
        <f>VLOOKUP(A62,'Inventory List'!$A$8:$M$163,10)</f>
        <v>28</v>
      </c>
      <c r="Q62" s="209">
        <f t="shared" si="4"/>
        <v>140</v>
      </c>
    </row>
    <row r="63" spans="1:17" x14ac:dyDescent="0.25">
      <c r="A63" s="4">
        <v>152</v>
      </c>
      <c r="B63" s="5" t="str">
        <f>VLOOKUP(A63,'Inventory List'!$A$8:$M$163,2)</f>
        <v>Clothing</v>
      </c>
      <c r="C63" s="5" t="str">
        <f>VLOOKUP(A63,'Inventory List'!$A$8:$M$163,3)</f>
        <v>Pant</v>
      </c>
      <c r="D63" s="30" t="str">
        <f>VLOOKUP(A63,'Inventory List'!$A$8:$M$163,4)</f>
        <v>Casual</v>
      </c>
      <c r="E63" s="5" t="str">
        <f>VLOOKUP(A63,'Inventory List'!$A$8:$M$163,5)</f>
        <v>Womens</v>
      </c>
      <c r="F63" s="5" t="str">
        <f>VLOOKUP(A63,'Inventory List'!$A$8:$M$163,6)</f>
        <v>L</v>
      </c>
      <c r="G63" s="5" t="str">
        <f>VLOOKUP(A63,'Inventory List'!$A$8:$M$163,7)</f>
        <v>Blue</v>
      </c>
      <c r="H63" s="207">
        <v>2</v>
      </c>
      <c r="I63" s="208">
        <f t="shared" si="0"/>
        <v>2</v>
      </c>
      <c r="J63" s="209">
        <f t="shared" si="1"/>
        <v>56</v>
      </c>
      <c r="K63" s="210">
        <v>0</v>
      </c>
      <c r="L63" s="211">
        <f>VLOOKUP(A63,'Inv Purch Qty by UPC'!A62:B217,2)</f>
        <v>6</v>
      </c>
      <c r="M63" s="27">
        <f>'Sale Qtys by UPC'!B61</f>
        <v>6</v>
      </c>
      <c r="N63" s="212">
        <f t="shared" si="2"/>
        <v>0</v>
      </c>
      <c r="O63" s="213">
        <f t="shared" si="3"/>
        <v>2</v>
      </c>
      <c r="P63" s="214">
        <f>VLOOKUP(A63,'Inventory List'!$A$8:$M$163,10)</f>
        <v>28</v>
      </c>
      <c r="Q63" s="209">
        <f t="shared" si="4"/>
        <v>56</v>
      </c>
    </row>
    <row r="64" spans="1:17" x14ac:dyDescent="0.25">
      <c r="A64" s="4">
        <v>153</v>
      </c>
      <c r="B64" s="5" t="str">
        <f>VLOOKUP(A64,'Inventory List'!$A$8:$M$163,2)</f>
        <v>Clothing</v>
      </c>
      <c r="C64" s="5" t="str">
        <f>VLOOKUP(A64,'Inventory List'!$A$8:$M$163,3)</f>
        <v>Pant</v>
      </c>
      <c r="D64" s="30" t="str">
        <f>VLOOKUP(A64,'Inventory List'!$A$8:$M$163,4)</f>
        <v>Casual</v>
      </c>
      <c r="E64" s="5" t="str">
        <f>VLOOKUP(A64,'Inventory List'!$A$8:$M$163,5)</f>
        <v>Womens</v>
      </c>
      <c r="F64" s="5" t="str">
        <f>VLOOKUP(A64,'Inventory List'!$A$8:$M$163,6)</f>
        <v>L</v>
      </c>
      <c r="G64" s="5" t="str">
        <f>VLOOKUP(A64,'Inventory List'!$A$8:$M$163,7)</f>
        <v>White</v>
      </c>
      <c r="H64" s="207">
        <v>4</v>
      </c>
      <c r="I64" s="208">
        <f t="shared" si="0"/>
        <v>2</v>
      </c>
      <c r="J64" s="209">
        <f t="shared" si="1"/>
        <v>56</v>
      </c>
      <c r="K64" s="210">
        <v>0</v>
      </c>
      <c r="L64" s="211">
        <f>VLOOKUP(A64,'Inv Purch Qty by UPC'!A63:B218,2)</f>
        <v>6</v>
      </c>
      <c r="M64" s="27">
        <f>'Sale Qtys by UPC'!B62</f>
        <v>4</v>
      </c>
      <c r="N64" s="212">
        <f t="shared" si="2"/>
        <v>2</v>
      </c>
      <c r="O64" s="213">
        <f t="shared" si="3"/>
        <v>4</v>
      </c>
      <c r="P64" s="214">
        <f>VLOOKUP(A64,'Inventory List'!$A$8:$M$163,10)</f>
        <v>28</v>
      </c>
      <c r="Q64" s="209">
        <f t="shared" si="4"/>
        <v>112</v>
      </c>
    </row>
    <row r="65" spans="1:17" x14ac:dyDescent="0.25">
      <c r="A65" s="4">
        <v>154</v>
      </c>
      <c r="B65" s="5" t="str">
        <f>VLOOKUP(A65,'Inventory List'!$A$8:$M$163,2)</f>
        <v>Clothing</v>
      </c>
      <c r="C65" s="5" t="str">
        <f>VLOOKUP(A65,'Inventory List'!$A$8:$M$163,3)</f>
        <v>Pant</v>
      </c>
      <c r="D65" s="30" t="str">
        <f>VLOOKUP(A65,'Inventory List'!$A$8:$M$163,4)</f>
        <v>Casual</v>
      </c>
      <c r="E65" s="5" t="str">
        <f>VLOOKUP(A65,'Inventory List'!$A$8:$M$163,5)</f>
        <v>Boys</v>
      </c>
      <c r="F65" s="5" t="str">
        <f>VLOOKUP(A65,'Inventory List'!$A$8:$M$163,6)</f>
        <v>S</v>
      </c>
      <c r="G65" s="5" t="str">
        <f>VLOOKUP(A65,'Inventory List'!$A$8:$M$163,7)</f>
        <v>Green</v>
      </c>
      <c r="H65" s="207">
        <v>4</v>
      </c>
      <c r="I65" s="208">
        <f t="shared" si="0"/>
        <v>2</v>
      </c>
      <c r="J65" s="209">
        <f t="shared" si="1"/>
        <v>20</v>
      </c>
      <c r="K65" s="210">
        <v>0</v>
      </c>
      <c r="L65" s="211">
        <f>VLOOKUP(A65,'Inv Purch Qty by UPC'!A64:B219,2)</f>
        <v>8</v>
      </c>
      <c r="M65" s="27">
        <f>'Sale Qtys by UPC'!B63</f>
        <v>6</v>
      </c>
      <c r="N65" s="212">
        <f t="shared" si="2"/>
        <v>2</v>
      </c>
      <c r="O65" s="213">
        <f t="shared" si="3"/>
        <v>4</v>
      </c>
      <c r="P65" s="214">
        <f>VLOOKUP(A65,'Inventory List'!$A$8:$M$163,10)</f>
        <v>10</v>
      </c>
      <c r="Q65" s="209">
        <f t="shared" si="4"/>
        <v>40</v>
      </c>
    </row>
    <row r="66" spans="1:17" x14ac:dyDescent="0.25">
      <c r="A66" s="4">
        <v>155</v>
      </c>
      <c r="B66" s="5" t="str">
        <f>VLOOKUP(A66,'Inventory List'!$A$8:$M$163,2)</f>
        <v>Clothing</v>
      </c>
      <c r="C66" s="5" t="str">
        <f>VLOOKUP(A66,'Inventory List'!$A$8:$M$163,3)</f>
        <v>Pant</v>
      </c>
      <c r="D66" s="30" t="str">
        <f>VLOOKUP(A66,'Inventory List'!$A$8:$M$163,4)</f>
        <v>Casual</v>
      </c>
      <c r="E66" s="5" t="str">
        <f>VLOOKUP(A66,'Inventory List'!$A$8:$M$163,5)</f>
        <v>Boys</v>
      </c>
      <c r="F66" s="5" t="str">
        <f>VLOOKUP(A66,'Inventory List'!$A$8:$M$163,6)</f>
        <v>S</v>
      </c>
      <c r="G66" s="5" t="str">
        <f>VLOOKUP(A66,'Inventory List'!$A$8:$M$163,7)</f>
        <v>Blue</v>
      </c>
      <c r="H66" s="207">
        <v>3</v>
      </c>
      <c r="I66" s="208">
        <f t="shared" si="0"/>
        <v>2</v>
      </c>
      <c r="J66" s="209">
        <f t="shared" si="1"/>
        <v>20</v>
      </c>
      <c r="K66" s="210">
        <v>0</v>
      </c>
      <c r="L66" s="211">
        <f>VLOOKUP(A66,'Inv Purch Qty by UPC'!A65:B220,2)</f>
        <v>9</v>
      </c>
      <c r="M66" s="27">
        <f>'Sale Qtys by UPC'!B64</f>
        <v>8</v>
      </c>
      <c r="N66" s="212">
        <f t="shared" si="2"/>
        <v>1</v>
      </c>
      <c r="O66" s="213">
        <f t="shared" si="3"/>
        <v>3</v>
      </c>
      <c r="P66" s="214">
        <f>VLOOKUP(A66,'Inventory List'!$A$8:$M$163,10)</f>
        <v>10</v>
      </c>
      <c r="Q66" s="209">
        <f t="shared" si="4"/>
        <v>30</v>
      </c>
    </row>
    <row r="67" spans="1:17" x14ac:dyDescent="0.25">
      <c r="A67" s="4">
        <v>156</v>
      </c>
      <c r="B67" s="5" t="str">
        <f>VLOOKUP(A67,'Inventory List'!$A$8:$M$163,2)</f>
        <v>Clothing</v>
      </c>
      <c r="C67" s="5" t="str">
        <f>VLOOKUP(A67,'Inventory List'!$A$8:$M$163,3)</f>
        <v>Pant</v>
      </c>
      <c r="D67" s="30" t="str">
        <f>VLOOKUP(A67,'Inventory List'!$A$8:$M$163,4)</f>
        <v>Casual</v>
      </c>
      <c r="E67" s="5" t="str">
        <f>VLOOKUP(A67,'Inventory List'!$A$8:$M$163,5)</f>
        <v>Boys</v>
      </c>
      <c r="F67" s="5" t="str">
        <f>VLOOKUP(A67,'Inventory List'!$A$8:$M$163,6)</f>
        <v>S</v>
      </c>
      <c r="G67" s="5" t="str">
        <f>VLOOKUP(A67,'Inventory List'!$A$8:$M$163,7)</f>
        <v>White</v>
      </c>
      <c r="H67" s="207">
        <v>3</v>
      </c>
      <c r="I67" s="208">
        <f t="shared" si="0"/>
        <v>2</v>
      </c>
      <c r="J67" s="209">
        <f t="shared" si="1"/>
        <v>20</v>
      </c>
      <c r="K67" s="210">
        <v>0</v>
      </c>
      <c r="L67" s="211">
        <f>VLOOKUP(A67,'Inv Purch Qty by UPC'!A66:B221,2)</f>
        <v>5</v>
      </c>
      <c r="M67" s="27">
        <f>'Sale Qtys by UPC'!B65</f>
        <v>4</v>
      </c>
      <c r="N67" s="212">
        <f t="shared" si="2"/>
        <v>1</v>
      </c>
      <c r="O67" s="213">
        <f t="shared" si="3"/>
        <v>3</v>
      </c>
      <c r="P67" s="214">
        <f>VLOOKUP(A67,'Inventory List'!$A$8:$M$163,10)</f>
        <v>10</v>
      </c>
      <c r="Q67" s="209">
        <f t="shared" si="4"/>
        <v>30</v>
      </c>
    </row>
    <row r="68" spans="1:17" x14ac:dyDescent="0.25">
      <c r="A68" s="4">
        <v>157</v>
      </c>
      <c r="B68" s="5" t="str">
        <f>VLOOKUP(A68,'Inventory List'!$A$8:$M$163,2)</f>
        <v>Clothing</v>
      </c>
      <c r="C68" s="5" t="str">
        <f>VLOOKUP(A68,'Inventory List'!$A$8:$M$163,3)</f>
        <v>Pant</v>
      </c>
      <c r="D68" s="30" t="str">
        <f>VLOOKUP(A68,'Inventory List'!$A$8:$M$163,4)</f>
        <v>Casual</v>
      </c>
      <c r="E68" s="5" t="str">
        <f>VLOOKUP(A68,'Inventory List'!$A$8:$M$163,5)</f>
        <v>Boys</v>
      </c>
      <c r="F68" s="5" t="str">
        <f>VLOOKUP(A68,'Inventory List'!$A$8:$M$163,6)</f>
        <v>M</v>
      </c>
      <c r="G68" s="5" t="str">
        <f>VLOOKUP(A68,'Inventory List'!$A$8:$M$163,7)</f>
        <v>Green</v>
      </c>
      <c r="H68" s="207">
        <v>1</v>
      </c>
      <c r="I68" s="208">
        <f t="shared" si="0"/>
        <v>2</v>
      </c>
      <c r="J68" s="209">
        <f t="shared" si="1"/>
        <v>29</v>
      </c>
      <c r="K68" s="210">
        <v>0</v>
      </c>
      <c r="L68" s="211">
        <f>VLOOKUP(A68,'Inv Purch Qty by UPC'!A67:B222,2)</f>
        <v>23</v>
      </c>
      <c r="M68" s="27">
        <f>'Sale Qtys by UPC'!B66</f>
        <v>24</v>
      </c>
      <c r="N68" s="212">
        <f t="shared" si="2"/>
        <v>-1</v>
      </c>
      <c r="O68" s="213">
        <f t="shared" si="3"/>
        <v>1</v>
      </c>
      <c r="P68" s="214">
        <f>VLOOKUP(A68,'Inventory List'!$A$8:$M$163,10)</f>
        <v>14.5</v>
      </c>
      <c r="Q68" s="209">
        <f t="shared" si="4"/>
        <v>14.5</v>
      </c>
    </row>
    <row r="69" spans="1:17" x14ac:dyDescent="0.25">
      <c r="A69" s="4">
        <v>158</v>
      </c>
      <c r="B69" s="5" t="str">
        <f>VLOOKUP(A69,'Inventory List'!$A$8:$M$163,2)</f>
        <v>Clothing</v>
      </c>
      <c r="C69" s="5" t="str">
        <f>VLOOKUP(A69,'Inventory List'!$A$8:$M$163,3)</f>
        <v>Pant</v>
      </c>
      <c r="D69" s="30" t="str">
        <f>VLOOKUP(A69,'Inventory List'!$A$8:$M$163,4)</f>
        <v>Casual</v>
      </c>
      <c r="E69" s="5" t="str">
        <f>VLOOKUP(A69,'Inventory List'!$A$8:$M$163,5)</f>
        <v>Boys</v>
      </c>
      <c r="F69" s="5" t="str">
        <f>VLOOKUP(A69,'Inventory List'!$A$8:$M$163,6)</f>
        <v>M</v>
      </c>
      <c r="G69" s="5" t="str">
        <f>VLOOKUP(A69,'Inventory List'!$A$8:$M$163,7)</f>
        <v>Blue</v>
      </c>
      <c r="H69" s="207">
        <v>6</v>
      </c>
      <c r="I69" s="208">
        <f t="shared" si="0"/>
        <v>4</v>
      </c>
      <c r="J69" s="209">
        <f t="shared" si="1"/>
        <v>58</v>
      </c>
      <c r="K69" s="210">
        <v>0</v>
      </c>
      <c r="L69" s="211">
        <f>VLOOKUP(A69,'Inv Purch Qty by UPC'!A68:B223,2)</f>
        <v>16</v>
      </c>
      <c r="M69" s="27">
        <f>'Sale Qtys by UPC'!B67</f>
        <v>14</v>
      </c>
      <c r="N69" s="212">
        <f t="shared" si="2"/>
        <v>2</v>
      </c>
      <c r="O69" s="213">
        <f t="shared" si="3"/>
        <v>6</v>
      </c>
      <c r="P69" s="214">
        <f>VLOOKUP(A69,'Inventory List'!$A$8:$M$163,10)</f>
        <v>14.5</v>
      </c>
      <c r="Q69" s="209">
        <f t="shared" si="4"/>
        <v>87</v>
      </c>
    </row>
    <row r="70" spans="1:17" x14ac:dyDescent="0.25">
      <c r="A70" s="4">
        <v>159</v>
      </c>
      <c r="B70" s="5" t="str">
        <f>VLOOKUP(A70,'Inventory List'!$A$8:$M$163,2)</f>
        <v>Clothing</v>
      </c>
      <c r="C70" s="5" t="str">
        <f>VLOOKUP(A70,'Inventory List'!$A$8:$M$163,3)</f>
        <v>Pant</v>
      </c>
      <c r="D70" s="30" t="str">
        <f>VLOOKUP(A70,'Inventory List'!$A$8:$M$163,4)</f>
        <v>Casual</v>
      </c>
      <c r="E70" s="5" t="str">
        <f>VLOOKUP(A70,'Inventory List'!$A$8:$M$163,5)</f>
        <v>Boys</v>
      </c>
      <c r="F70" s="5" t="str">
        <f>VLOOKUP(A70,'Inventory List'!$A$8:$M$163,6)</f>
        <v>M</v>
      </c>
      <c r="G70" s="5" t="str">
        <f>VLOOKUP(A70,'Inventory List'!$A$8:$M$163,7)</f>
        <v>White</v>
      </c>
      <c r="H70" s="207">
        <v>8</v>
      </c>
      <c r="I70" s="208">
        <f t="shared" si="0"/>
        <v>2</v>
      </c>
      <c r="J70" s="209">
        <f t="shared" si="1"/>
        <v>29</v>
      </c>
      <c r="K70" s="210">
        <v>0</v>
      </c>
      <c r="L70" s="211">
        <f>VLOOKUP(A70,'Inv Purch Qty by UPC'!A69:B224,2)</f>
        <v>14</v>
      </c>
      <c r="M70" s="27">
        <f>'Sale Qtys by UPC'!B68</f>
        <v>8</v>
      </c>
      <c r="N70" s="212">
        <f t="shared" si="2"/>
        <v>6</v>
      </c>
      <c r="O70" s="213">
        <f t="shared" si="3"/>
        <v>8</v>
      </c>
      <c r="P70" s="214">
        <f>VLOOKUP(A70,'Inventory List'!$A$8:$M$163,10)</f>
        <v>14.5</v>
      </c>
      <c r="Q70" s="209">
        <f t="shared" si="4"/>
        <v>116</v>
      </c>
    </row>
    <row r="71" spans="1:17" x14ac:dyDescent="0.25">
      <c r="A71" s="4">
        <v>160</v>
      </c>
      <c r="B71" s="5" t="str">
        <f>VLOOKUP(A71,'Inventory List'!$A$8:$M$163,2)</f>
        <v>Clothing</v>
      </c>
      <c r="C71" s="5" t="str">
        <f>VLOOKUP(A71,'Inventory List'!$A$8:$M$163,3)</f>
        <v>Pant</v>
      </c>
      <c r="D71" s="30" t="str">
        <f>VLOOKUP(A71,'Inventory List'!$A$8:$M$163,4)</f>
        <v>Casual</v>
      </c>
      <c r="E71" s="5" t="str">
        <f>VLOOKUP(A71,'Inventory List'!$A$8:$M$163,5)</f>
        <v>Boys</v>
      </c>
      <c r="F71" s="5" t="str">
        <f>VLOOKUP(A71,'Inventory List'!$A$8:$M$163,6)</f>
        <v>L</v>
      </c>
      <c r="G71" s="5" t="str">
        <f>VLOOKUP(A71,'Inventory List'!$A$8:$M$163,7)</f>
        <v>Green</v>
      </c>
      <c r="H71" s="207">
        <v>2</v>
      </c>
      <c r="I71" s="208">
        <f t="shared" si="0"/>
        <v>2</v>
      </c>
      <c r="J71" s="209">
        <f t="shared" si="1"/>
        <v>38</v>
      </c>
      <c r="K71" s="210">
        <v>0</v>
      </c>
      <c r="L71" s="211">
        <f>VLOOKUP(A71,'Inv Purch Qty by UPC'!A70:B225,2)</f>
        <v>6</v>
      </c>
      <c r="M71" s="27">
        <f>'Sale Qtys by UPC'!B69</f>
        <v>6</v>
      </c>
      <c r="N71" s="212">
        <f t="shared" si="2"/>
        <v>0</v>
      </c>
      <c r="O71" s="213">
        <f t="shared" si="3"/>
        <v>2</v>
      </c>
      <c r="P71" s="214">
        <f>VLOOKUP(A71,'Inventory List'!$A$8:$M$163,10)</f>
        <v>19</v>
      </c>
      <c r="Q71" s="209">
        <f t="shared" si="4"/>
        <v>38</v>
      </c>
    </row>
    <row r="72" spans="1:17" x14ac:dyDescent="0.25">
      <c r="A72" s="4">
        <v>161</v>
      </c>
      <c r="B72" s="5" t="str">
        <f>VLOOKUP(A72,'Inventory List'!$A$8:$M$163,2)</f>
        <v>Clothing</v>
      </c>
      <c r="C72" s="5" t="str">
        <f>VLOOKUP(A72,'Inventory List'!$A$8:$M$163,3)</f>
        <v>Pant</v>
      </c>
      <c r="D72" s="30" t="str">
        <f>VLOOKUP(A72,'Inventory List'!$A$8:$M$163,4)</f>
        <v>Casual</v>
      </c>
      <c r="E72" s="5" t="str">
        <f>VLOOKUP(A72,'Inventory List'!$A$8:$M$163,5)</f>
        <v>Boys</v>
      </c>
      <c r="F72" s="5" t="str">
        <f>VLOOKUP(A72,'Inventory List'!$A$8:$M$163,6)</f>
        <v>L</v>
      </c>
      <c r="G72" s="5" t="str">
        <f>VLOOKUP(A72,'Inventory List'!$A$8:$M$163,7)</f>
        <v>Blue</v>
      </c>
      <c r="H72" s="207">
        <v>2</v>
      </c>
      <c r="I72" s="208">
        <f t="shared" si="0"/>
        <v>2</v>
      </c>
      <c r="J72" s="209">
        <f t="shared" si="1"/>
        <v>38</v>
      </c>
      <c r="K72" s="210">
        <v>0</v>
      </c>
      <c r="L72" s="211">
        <f>VLOOKUP(A72,'Inv Purch Qty by UPC'!A71:B226,2)</f>
        <v>6</v>
      </c>
      <c r="M72" s="27">
        <f>'Sale Qtys by UPC'!B70</f>
        <v>6</v>
      </c>
      <c r="N72" s="212">
        <f t="shared" si="2"/>
        <v>0</v>
      </c>
      <c r="O72" s="213">
        <f t="shared" si="3"/>
        <v>2</v>
      </c>
      <c r="P72" s="214">
        <f>VLOOKUP(A72,'Inventory List'!$A$8:$M$163,10)</f>
        <v>19</v>
      </c>
      <c r="Q72" s="209">
        <f t="shared" si="4"/>
        <v>38</v>
      </c>
    </row>
    <row r="73" spans="1:17" x14ac:dyDescent="0.25">
      <c r="A73" s="4">
        <v>162</v>
      </c>
      <c r="B73" s="5" t="str">
        <f>VLOOKUP(A73,'Inventory List'!$A$8:$M$163,2)</f>
        <v>Clothing</v>
      </c>
      <c r="C73" s="5" t="str">
        <f>VLOOKUP(A73,'Inventory List'!$A$8:$M$163,3)</f>
        <v>Pant</v>
      </c>
      <c r="D73" s="30" t="str">
        <f>VLOOKUP(A73,'Inventory List'!$A$8:$M$163,4)</f>
        <v>Casual</v>
      </c>
      <c r="E73" s="5" t="str">
        <f>VLOOKUP(A73,'Inventory List'!$A$8:$M$163,5)</f>
        <v>Boys</v>
      </c>
      <c r="F73" s="5" t="str">
        <f>VLOOKUP(A73,'Inventory List'!$A$8:$M$163,6)</f>
        <v>L</v>
      </c>
      <c r="G73" s="5" t="str">
        <f>VLOOKUP(A73,'Inventory List'!$A$8:$M$163,7)</f>
        <v>White</v>
      </c>
      <c r="H73" s="207">
        <v>2</v>
      </c>
      <c r="I73" s="208">
        <f t="shared" si="0"/>
        <v>2</v>
      </c>
      <c r="J73" s="209">
        <f t="shared" si="1"/>
        <v>38</v>
      </c>
      <c r="K73" s="210">
        <v>0</v>
      </c>
      <c r="L73" s="211">
        <f>VLOOKUP(A73,'Inv Purch Qty by UPC'!A72:B227,2)</f>
        <v>6</v>
      </c>
      <c r="M73" s="27">
        <f>'Sale Qtys by UPC'!B71</f>
        <v>6</v>
      </c>
      <c r="N73" s="212">
        <f t="shared" si="2"/>
        <v>0</v>
      </c>
      <c r="O73" s="213">
        <f t="shared" si="3"/>
        <v>2</v>
      </c>
      <c r="P73" s="214">
        <f>VLOOKUP(A73,'Inventory List'!$A$8:$M$163,10)</f>
        <v>19</v>
      </c>
      <c r="Q73" s="209">
        <f t="shared" si="4"/>
        <v>38</v>
      </c>
    </row>
    <row r="74" spans="1:17" x14ac:dyDescent="0.25">
      <c r="A74" s="4">
        <v>163</v>
      </c>
      <c r="B74" s="5" t="str">
        <f>VLOOKUP(A74,'Inventory List'!$A$8:$M$163,2)</f>
        <v>Clothing</v>
      </c>
      <c r="C74" s="5" t="str">
        <f>VLOOKUP(A74,'Inventory List'!$A$8:$M$163,3)</f>
        <v>Pant</v>
      </c>
      <c r="D74" s="30" t="str">
        <f>VLOOKUP(A74,'Inventory List'!$A$8:$M$163,4)</f>
        <v>Casual</v>
      </c>
      <c r="E74" s="5" t="str">
        <f>VLOOKUP(A74,'Inventory List'!$A$8:$M$163,5)</f>
        <v>Girls</v>
      </c>
      <c r="F74" s="5" t="str">
        <f>VLOOKUP(A74,'Inventory List'!$A$8:$M$163,6)</f>
        <v>S</v>
      </c>
      <c r="G74" s="5" t="str">
        <f>VLOOKUP(A74,'Inventory List'!$A$8:$M$163,7)</f>
        <v>Green</v>
      </c>
      <c r="H74" s="207">
        <v>2</v>
      </c>
      <c r="I74" s="208">
        <f t="shared" si="0"/>
        <v>0</v>
      </c>
      <c r="J74" s="209">
        <f t="shared" si="1"/>
        <v>0</v>
      </c>
      <c r="K74" s="210">
        <v>0</v>
      </c>
      <c r="L74" s="211">
        <f>VLOOKUP(A74,'Inv Purch Qty by UPC'!A73:B228,2)</f>
        <v>6</v>
      </c>
      <c r="M74" s="27">
        <f>'Sale Qtys by UPC'!B72</f>
        <v>4</v>
      </c>
      <c r="N74" s="212">
        <f t="shared" si="2"/>
        <v>2</v>
      </c>
      <c r="O74" s="213">
        <f t="shared" si="3"/>
        <v>2</v>
      </c>
      <c r="P74" s="214">
        <f>VLOOKUP(A74,'Inventory List'!$A$8:$M$163,10)</f>
        <v>10</v>
      </c>
      <c r="Q74" s="209">
        <f t="shared" si="4"/>
        <v>20</v>
      </c>
    </row>
    <row r="75" spans="1:17" x14ac:dyDescent="0.25">
      <c r="A75" s="4">
        <v>164</v>
      </c>
      <c r="B75" s="5" t="str">
        <f>VLOOKUP(A75,'Inventory List'!$A$8:$M$163,2)</f>
        <v>Clothing</v>
      </c>
      <c r="C75" s="5" t="str">
        <f>VLOOKUP(A75,'Inventory List'!$A$8:$M$163,3)</f>
        <v>Pant</v>
      </c>
      <c r="D75" s="30" t="str">
        <f>VLOOKUP(A75,'Inventory List'!$A$8:$M$163,4)</f>
        <v>Casual</v>
      </c>
      <c r="E75" s="5" t="str">
        <f>VLOOKUP(A75,'Inventory List'!$A$8:$M$163,5)</f>
        <v>Girls</v>
      </c>
      <c r="F75" s="5" t="str">
        <f>VLOOKUP(A75,'Inventory List'!$A$8:$M$163,6)</f>
        <v>S</v>
      </c>
      <c r="G75" s="5" t="str">
        <f>VLOOKUP(A75,'Inventory List'!$A$8:$M$163,7)</f>
        <v>Blue</v>
      </c>
      <c r="H75" s="207">
        <v>1</v>
      </c>
      <c r="I75" s="208">
        <f t="shared" si="0"/>
        <v>2</v>
      </c>
      <c r="J75" s="209">
        <f t="shared" si="1"/>
        <v>20</v>
      </c>
      <c r="K75" s="210">
        <v>0</v>
      </c>
      <c r="L75" s="211">
        <f>VLOOKUP(A75,'Inv Purch Qty by UPC'!A74:B229,2)</f>
        <v>9</v>
      </c>
      <c r="M75" s="27">
        <f>'Sale Qtys by UPC'!B73</f>
        <v>10</v>
      </c>
      <c r="N75" s="212">
        <f t="shared" si="2"/>
        <v>-1</v>
      </c>
      <c r="O75" s="213">
        <f t="shared" si="3"/>
        <v>1</v>
      </c>
      <c r="P75" s="214">
        <f>VLOOKUP(A75,'Inventory List'!$A$8:$M$163,10)</f>
        <v>10</v>
      </c>
      <c r="Q75" s="209">
        <f t="shared" si="4"/>
        <v>10</v>
      </c>
    </row>
    <row r="76" spans="1:17" x14ac:dyDescent="0.25">
      <c r="A76" s="4">
        <v>165</v>
      </c>
      <c r="B76" s="5" t="str">
        <f>VLOOKUP(A76,'Inventory List'!$A$8:$M$163,2)</f>
        <v>Clothing</v>
      </c>
      <c r="C76" s="5" t="str">
        <f>VLOOKUP(A76,'Inventory List'!$A$8:$M$163,3)</f>
        <v>Pant</v>
      </c>
      <c r="D76" s="30" t="str">
        <f>VLOOKUP(A76,'Inventory List'!$A$8:$M$163,4)</f>
        <v>Casual</v>
      </c>
      <c r="E76" s="5" t="str">
        <f>VLOOKUP(A76,'Inventory List'!$A$8:$M$163,5)</f>
        <v>Girls</v>
      </c>
      <c r="F76" s="5" t="str">
        <f>VLOOKUP(A76,'Inventory List'!$A$8:$M$163,6)</f>
        <v>S</v>
      </c>
      <c r="G76" s="5" t="str">
        <f>VLOOKUP(A76,'Inventory List'!$A$8:$M$163,7)</f>
        <v>White</v>
      </c>
      <c r="H76" s="207">
        <v>2</v>
      </c>
      <c r="I76" s="208">
        <f t="shared" ref="I76:I139" si="5">IF(H76&lt;&gt;N76,H76-N76,0)</f>
        <v>0</v>
      </c>
      <c r="J76" s="209">
        <f t="shared" ref="J76:J139" si="6">IF(I76="","",$I76*$P76)</f>
        <v>0</v>
      </c>
      <c r="K76" s="210">
        <v>0</v>
      </c>
      <c r="L76" s="211">
        <f>VLOOKUP(A76,'Inv Purch Qty by UPC'!A75:B230,2)</f>
        <v>6</v>
      </c>
      <c r="M76" s="27">
        <f>'Sale Qtys by UPC'!B74</f>
        <v>4</v>
      </c>
      <c r="N76" s="212">
        <f t="shared" ref="N76:N139" si="7">$K76+$L76-$M76</f>
        <v>2</v>
      </c>
      <c r="O76" s="213">
        <f t="shared" ref="O76:O139" si="8">$N76+$I76</f>
        <v>2</v>
      </c>
      <c r="P76" s="214">
        <f>VLOOKUP(A76,'Inventory List'!$A$8:$M$163,10)</f>
        <v>10</v>
      </c>
      <c r="Q76" s="209">
        <f t="shared" ref="Q76:Q139" si="9">$O76*$P76</f>
        <v>20</v>
      </c>
    </row>
    <row r="77" spans="1:17" x14ac:dyDescent="0.25">
      <c r="A77" s="4">
        <v>166</v>
      </c>
      <c r="B77" s="5" t="str">
        <f>VLOOKUP(A77,'Inventory List'!$A$8:$M$163,2)</f>
        <v>Clothing</v>
      </c>
      <c r="C77" s="5" t="str">
        <f>VLOOKUP(A77,'Inventory List'!$A$8:$M$163,3)</f>
        <v>Pant</v>
      </c>
      <c r="D77" s="30" t="str">
        <f>VLOOKUP(A77,'Inventory List'!$A$8:$M$163,4)</f>
        <v>Casual</v>
      </c>
      <c r="E77" s="5" t="str">
        <f>VLOOKUP(A77,'Inventory List'!$A$8:$M$163,5)</f>
        <v>Girls</v>
      </c>
      <c r="F77" s="5" t="str">
        <f>VLOOKUP(A77,'Inventory List'!$A$8:$M$163,6)</f>
        <v>M</v>
      </c>
      <c r="G77" s="5" t="str">
        <f>VLOOKUP(A77,'Inventory List'!$A$8:$M$163,7)</f>
        <v>Green</v>
      </c>
      <c r="H77" s="207">
        <v>4</v>
      </c>
      <c r="I77" s="208">
        <f t="shared" si="5"/>
        <v>0</v>
      </c>
      <c r="J77" s="209">
        <f t="shared" si="6"/>
        <v>0</v>
      </c>
      <c r="K77" s="210">
        <v>0</v>
      </c>
      <c r="L77" s="211">
        <f>VLOOKUP(A77,'Inv Purch Qty by UPC'!A76:B231,2)</f>
        <v>18</v>
      </c>
      <c r="M77" s="27">
        <f>'Sale Qtys by UPC'!B75</f>
        <v>14</v>
      </c>
      <c r="N77" s="212">
        <f t="shared" si="7"/>
        <v>4</v>
      </c>
      <c r="O77" s="213">
        <f t="shared" si="8"/>
        <v>4</v>
      </c>
      <c r="P77" s="214">
        <f>VLOOKUP(A77,'Inventory List'!$A$8:$M$163,10)</f>
        <v>14.5</v>
      </c>
      <c r="Q77" s="209">
        <f t="shared" si="9"/>
        <v>58</v>
      </c>
    </row>
    <row r="78" spans="1:17" x14ac:dyDescent="0.25">
      <c r="A78" s="4">
        <v>167</v>
      </c>
      <c r="B78" s="5" t="str">
        <f>VLOOKUP(A78,'Inventory List'!$A$8:$M$163,2)</f>
        <v>Clothing</v>
      </c>
      <c r="C78" s="5" t="str">
        <f>VLOOKUP(A78,'Inventory List'!$A$8:$M$163,3)</f>
        <v>Pant</v>
      </c>
      <c r="D78" s="30" t="str">
        <f>VLOOKUP(A78,'Inventory List'!$A$8:$M$163,4)</f>
        <v>Casual</v>
      </c>
      <c r="E78" s="5" t="str">
        <f>VLOOKUP(A78,'Inventory List'!$A$8:$M$163,5)</f>
        <v>Girls</v>
      </c>
      <c r="F78" s="5" t="str">
        <f>VLOOKUP(A78,'Inventory List'!$A$8:$M$163,6)</f>
        <v>M</v>
      </c>
      <c r="G78" s="5" t="str">
        <f>VLOOKUP(A78,'Inventory List'!$A$8:$M$163,7)</f>
        <v>Blue</v>
      </c>
      <c r="H78" s="207">
        <v>8</v>
      </c>
      <c r="I78" s="208">
        <f t="shared" si="5"/>
        <v>4</v>
      </c>
      <c r="J78" s="209">
        <f t="shared" si="6"/>
        <v>58</v>
      </c>
      <c r="K78" s="210">
        <v>0</v>
      </c>
      <c r="L78" s="211">
        <f>VLOOKUP(A78,'Inv Purch Qty by UPC'!A77:B232,2)</f>
        <v>18</v>
      </c>
      <c r="M78" s="27">
        <f>'Sale Qtys by UPC'!B76</f>
        <v>14</v>
      </c>
      <c r="N78" s="212">
        <f t="shared" si="7"/>
        <v>4</v>
      </c>
      <c r="O78" s="213">
        <f t="shared" si="8"/>
        <v>8</v>
      </c>
      <c r="P78" s="214">
        <f>VLOOKUP(A78,'Inventory List'!$A$8:$M$163,10)</f>
        <v>14.5</v>
      </c>
      <c r="Q78" s="209">
        <f t="shared" si="9"/>
        <v>116</v>
      </c>
    </row>
    <row r="79" spans="1:17" x14ac:dyDescent="0.25">
      <c r="A79" s="4">
        <v>168</v>
      </c>
      <c r="B79" s="5" t="str">
        <f>VLOOKUP(A79,'Inventory List'!$A$8:$M$163,2)</f>
        <v>Clothing</v>
      </c>
      <c r="C79" s="5" t="str">
        <f>VLOOKUP(A79,'Inventory List'!$A$8:$M$163,3)</f>
        <v>Pant</v>
      </c>
      <c r="D79" s="30" t="str">
        <f>VLOOKUP(A79,'Inventory List'!$A$8:$M$163,4)</f>
        <v>Casual</v>
      </c>
      <c r="E79" s="5" t="str">
        <f>VLOOKUP(A79,'Inventory List'!$A$8:$M$163,5)</f>
        <v>Girls</v>
      </c>
      <c r="F79" s="5" t="str">
        <f>VLOOKUP(A79,'Inventory List'!$A$8:$M$163,6)</f>
        <v>M</v>
      </c>
      <c r="G79" s="5" t="str">
        <f>VLOOKUP(A79,'Inventory List'!$A$8:$M$163,7)</f>
        <v>White</v>
      </c>
      <c r="H79" s="207">
        <v>10</v>
      </c>
      <c r="I79" s="208">
        <f t="shared" si="5"/>
        <v>2</v>
      </c>
      <c r="J79" s="209">
        <f t="shared" si="6"/>
        <v>29</v>
      </c>
      <c r="K79" s="210">
        <v>0</v>
      </c>
      <c r="L79" s="211">
        <f>VLOOKUP(A79,'Inv Purch Qty by UPC'!A78:B233,2)</f>
        <v>14</v>
      </c>
      <c r="M79" s="27">
        <f>'Sale Qtys by UPC'!B77</f>
        <v>6</v>
      </c>
      <c r="N79" s="212">
        <f t="shared" si="7"/>
        <v>8</v>
      </c>
      <c r="O79" s="213">
        <f t="shared" si="8"/>
        <v>10</v>
      </c>
      <c r="P79" s="214">
        <f>VLOOKUP(A79,'Inventory List'!$A$8:$M$163,10)</f>
        <v>14.5</v>
      </c>
      <c r="Q79" s="209">
        <f t="shared" si="9"/>
        <v>145</v>
      </c>
    </row>
    <row r="80" spans="1:17" x14ac:dyDescent="0.25">
      <c r="A80" s="4">
        <v>169</v>
      </c>
      <c r="B80" s="5" t="str">
        <f>VLOOKUP(A80,'Inventory List'!$A$8:$M$163,2)</f>
        <v>Clothing</v>
      </c>
      <c r="C80" s="5" t="str">
        <f>VLOOKUP(A80,'Inventory List'!$A$8:$M$163,3)</f>
        <v>Pant</v>
      </c>
      <c r="D80" s="30" t="str">
        <f>VLOOKUP(A80,'Inventory List'!$A$8:$M$163,4)</f>
        <v>Casual</v>
      </c>
      <c r="E80" s="5" t="str">
        <f>VLOOKUP(A80,'Inventory List'!$A$8:$M$163,5)</f>
        <v>Girls</v>
      </c>
      <c r="F80" s="5" t="str">
        <f>VLOOKUP(A80,'Inventory List'!$A$8:$M$163,6)</f>
        <v>L</v>
      </c>
      <c r="G80" s="5" t="str">
        <f>VLOOKUP(A80,'Inventory List'!$A$8:$M$163,7)</f>
        <v>Green</v>
      </c>
      <c r="H80" s="207">
        <v>2</v>
      </c>
      <c r="I80" s="208">
        <f t="shared" si="5"/>
        <v>2</v>
      </c>
      <c r="J80" s="209">
        <f t="shared" si="6"/>
        <v>38</v>
      </c>
      <c r="K80" s="210">
        <v>0</v>
      </c>
      <c r="L80" s="211">
        <f>VLOOKUP(A80,'Inv Purch Qty by UPC'!A79:B234,2)</f>
        <v>10</v>
      </c>
      <c r="M80" s="27">
        <f>'Sale Qtys by UPC'!B78</f>
        <v>10</v>
      </c>
      <c r="N80" s="212">
        <f t="shared" si="7"/>
        <v>0</v>
      </c>
      <c r="O80" s="213">
        <f t="shared" si="8"/>
        <v>2</v>
      </c>
      <c r="P80" s="214">
        <f>VLOOKUP(A80,'Inventory List'!$A$8:$M$163,10)</f>
        <v>19</v>
      </c>
      <c r="Q80" s="209">
        <f t="shared" si="9"/>
        <v>38</v>
      </c>
    </row>
    <row r="81" spans="1:17" x14ac:dyDescent="0.25">
      <c r="A81" s="4">
        <v>170</v>
      </c>
      <c r="B81" s="5" t="str">
        <f>VLOOKUP(A81,'Inventory List'!$A$8:$M$163,2)</f>
        <v>Clothing</v>
      </c>
      <c r="C81" s="5" t="str">
        <f>VLOOKUP(A81,'Inventory List'!$A$8:$M$163,3)</f>
        <v>Pant</v>
      </c>
      <c r="D81" s="30" t="str">
        <f>VLOOKUP(A81,'Inventory List'!$A$8:$M$163,4)</f>
        <v>Casual</v>
      </c>
      <c r="E81" s="5" t="str">
        <f>VLOOKUP(A81,'Inventory List'!$A$8:$M$163,5)</f>
        <v>Girls</v>
      </c>
      <c r="F81" s="5" t="str">
        <f>VLOOKUP(A81,'Inventory List'!$A$8:$M$163,6)</f>
        <v>L</v>
      </c>
      <c r="G81" s="5" t="str">
        <f>VLOOKUP(A81,'Inventory List'!$A$8:$M$163,7)</f>
        <v>Blue</v>
      </c>
      <c r="H81" s="207">
        <v>3</v>
      </c>
      <c r="I81" s="208">
        <f t="shared" si="5"/>
        <v>2</v>
      </c>
      <c r="J81" s="209">
        <f t="shared" si="6"/>
        <v>38</v>
      </c>
      <c r="K81" s="210">
        <v>0</v>
      </c>
      <c r="L81" s="211">
        <f>VLOOKUP(A81,'Inv Purch Qty by UPC'!A80:B235,2)</f>
        <v>7</v>
      </c>
      <c r="M81" s="27">
        <f>'Sale Qtys by UPC'!B79</f>
        <v>6</v>
      </c>
      <c r="N81" s="212">
        <f t="shared" si="7"/>
        <v>1</v>
      </c>
      <c r="O81" s="213">
        <f t="shared" si="8"/>
        <v>3</v>
      </c>
      <c r="P81" s="214">
        <f>VLOOKUP(A81,'Inventory List'!$A$8:$M$163,10)</f>
        <v>19</v>
      </c>
      <c r="Q81" s="209">
        <f t="shared" si="9"/>
        <v>57</v>
      </c>
    </row>
    <row r="82" spans="1:17" x14ac:dyDescent="0.25">
      <c r="A82" s="4">
        <v>171</v>
      </c>
      <c r="B82" s="5" t="str">
        <f>VLOOKUP(A82,'Inventory List'!$A$8:$M$163,2)</f>
        <v>Clothing</v>
      </c>
      <c r="C82" s="5" t="str">
        <f>VLOOKUP(A82,'Inventory List'!$A$8:$M$163,3)</f>
        <v>Pant</v>
      </c>
      <c r="D82" s="30" t="str">
        <f>VLOOKUP(A82,'Inventory List'!$A$8:$M$163,4)</f>
        <v>Casual</v>
      </c>
      <c r="E82" s="5" t="str">
        <f>VLOOKUP(A82,'Inventory List'!$A$8:$M$163,5)</f>
        <v>Girls</v>
      </c>
      <c r="F82" s="5" t="str">
        <f>VLOOKUP(A82,'Inventory List'!$A$8:$M$163,6)</f>
        <v>L</v>
      </c>
      <c r="G82" s="5" t="str">
        <f>VLOOKUP(A82,'Inventory List'!$A$8:$M$163,7)</f>
        <v>White</v>
      </c>
      <c r="H82" s="207">
        <v>2</v>
      </c>
      <c r="I82" s="208">
        <f t="shared" si="5"/>
        <v>2</v>
      </c>
      <c r="J82" s="209">
        <f t="shared" si="6"/>
        <v>38</v>
      </c>
      <c r="K82" s="210">
        <v>0</v>
      </c>
      <c r="L82" s="211">
        <f>VLOOKUP(A82,'Inv Purch Qty by UPC'!A81:B236,2)</f>
        <v>6</v>
      </c>
      <c r="M82" s="27">
        <f>'Sale Qtys by UPC'!B80</f>
        <v>6</v>
      </c>
      <c r="N82" s="212">
        <f t="shared" si="7"/>
        <v>0</v>
      </c>
      <c r="O82" s="213">
        <f t="shared" si="8"/>
        <v>2</v>
      </c>
      <c r="P82" s="214">
        <f>VLOOKUP(A82,'Inventory List'!$A$8:$M$163,10)</f>
        <v>19</v>
      </c>
      <c r="Q82" s="209">
        <f t="shared" si="9"/>
        <v>38</v>
      </c>
    </row>
    <row r="83" spans="1:17" x14ac:dyDescent="0.25">
      <c r="A83" s="4">
        <v>172</v>
      </c>
      <c r="B83" s="5" t="str">
        <f>VLOOKUP(A83,'Inventory List'!$A$8:$M$163,2)</f>
        <v>Clothing</v>
      </c>
      <c r="C83" s="5" t="str">
        <f>VLOOKUP(A83,'Inventory List'!$A$8:$M$163,3)</f>
        <v>Skirt</v>
      </c>
      <c r="D83" s="30" t="str">
        <f>VLOOKUP(A83,'Inventory List'!$A$8:$M$163,4)</f>
        <v>Flare</v>
      </c>
      <c r="E83" s="5" t="str">
        <f>VLOOKUP(A83,'Inventory List'!$A$8:$M$163,5)</f>
        <v>Womens</v>
      </c>
      <c r="F83" s="5" t="str">
        <f>VLOOKUP(A83,'Inventory List'!$A$8:$M$163,6)</f>
        <v>S</v>
      </c>
      <c r="G83" s="5" t="str">
        <f>VLOOKUP(A83,'Inventory List'!$A$8:$M$163,7)</f>
        <v>Blue</v>
      </c>
      <c r="H83" s="207">
        <v>2</v>
      </c>
      <c r="I83" s="208">
        <f t="shared" si="5"/>
        <v>0</v>
      </c>
      <c r="J83" s="209">
        <f t="shared" si="6"/>
        <v>0</v>
      </c>
      <c r="K83" s="210">
        <v>0</v>
      </c>
      <c r="L83" s="211">
        <f>VLOOKUP(A83,'Inv Purch Qty by UPC'!A82:B237,2)</f>
        <v>6</v>
      </c>
      <c r="M83" s="27">
        <f>'Sale Qtys by UPC'!B81</f>
        <v>4</v>
      </c>
      <c r="N83" s="212">
        <f t="shared" si="7"/>
        <v>2</v>
      </c>
      <c r="O83" s="213">
        <f t="shared" si="8"/>
        <v>2</v>
      </c>
      <c r="P83" s="214">
        <f>VLOOKUP(A83,'Inventory List'!$A$8:$M$163,10)</f>
        <v>25</v>
      </c>
      <c r="Q83" s="209">
        <f t="shared" si="9"/>
        <v>50</v>
      </c>
    </row>
    <row r="84" spans="1:17" x14ac:dyDescent="0.25">
      <c r="A84" s="4">
        <v>173</v>
      </c>
      <c r="B84" s="5" t="str">
        <f>VLOOKUP(A84,'Inventory List'!$A$8:$M$163,2)</f>
        <v>Clothing</v>
      </c>
      <c r="C84" s="5" t="str">
        <f>VLOOKUP(A84,'Inventory List'!$A$8:$M$163,3)</f>
        <v>Skirt</v>
      </c>
      <c r="D84" s="30" t="str">
        <f>VLOOKUP(A84,'Inventory List'!$A$8:$M$163,4)</f>
        <v>Flare</v>
      </c>
      <c r="E84" s="5" t="str">
        <f>VLOOKUP(A84,'Inventory List'!$A$8:$M$163,5)</f>
        <v>Womens</v>
      </c>
      <c r="F84" s="5" t="str">
        <f>VLOOKUP(A84,'Inventory List'!$A$8:$M$163,6)</f>
        <v>S</v>
      </c>
      <c r="G84" s="5" t="str">
        <f>VLOOKUP(A84,'Inventory List'!$A$8:$M$163,7)</f>
        <v>Yellow</v>
      </c>
      <c r="H84" s="207">
        <v>3</v>
      </c>
      <c r="I84" s="208">
        <f t="shared" si="5"/>
        <v>2</v>
      </c>
      <c r="J84" s="209">
        <f t="shared" si="6"/>
        <v>50</v>
      </c>
      <c r="K84" s="210">
        <v>0</v>
      </c>
      <c r="L84" s="211">
        <f>VLOOKUP(A84,'Inv Purch Qty by UPC'!A83:B238,2)</f>
        <v>7</v>
      </c>
      <c r="M84" s="27">
        <f>'Sale Qtys by UPC'!B82</f>
        <v>6</v>
      </c>
      <c r="N84" s="212">
        <f t="shared" si="7"/>
        <v>1</v>
      </c>
      <c r="O84" s="213">
        <f t="shared" si="8"/>
        <v>3</v>
      </c>
      <c r="P84" s="214">
        <f>VLOOKUP(A84,'Inventory List'!$A$8:$M$163,10)</f>
        <v>25</v>
      </c>
      <c r="Q84" s="209">
        <f t="shared" si="9"/>
        <v>75</v>
      </c>
    </row>
    <row r="85" spans="1:17" x14ac:dyDescent="0.25">
      <c r="A85" s="4">
        <v>174</v>
      </c>
      <c r="B85" s="5" t="str">
        <f>VLOOKUP(A85,'Inventory List'!$A$8:$M$163,2)</f>
        <v>Clothing</v>
      </c>
      <c r="C85" s="5" t="str">
        <f>VLOOKUP(A85,'Inventory List'!$A$8:$M$163,3)</f>
        <v>Skirt</v>
      </c>
      <c r="D85" s="30" t="str">
        <f>VLOOKUP(A85,'Inventory List'!$A$8:$M$163,4)</f>
        <v>Flare</v>
      </c>
      <c r="E85" s="5" t="str">
        <f>VLOOKUP(A85,'Inventory List'!$A$8:$M$163,5)</f>
        <v>Womens</v>
      </c>
      <c r="F85" s="5" t="str">
        <f>VLOOKUP(A85,'Inventory List'!$A$8:$M$163,6)</f>
        <v>S</v>
      </c>
      <c r="G85" s="5" t="str">
        <f>VLOOKUP(A85,'Inventory List'!$A$8:$M$163,7)</f>
        <v>Pink</v>
      </c>
      <c r="H85" s="207">
        <v>4</v>
      </c>
      <c r="I85" s="208">
        <f t="shared" si="5"/>
        <v>2</v>
      </c>
      <c r="J85" s="209">
        <f t="shared" si="6"/>
        <v>50</v>
      </c>
      <c r="K85" s="210">
        <v>0</v>
      </c>
      <c r="L85" s="211">
        <f>VLOOKUP(A85,'Inv Purch Qty by UPC'!A84:B239,2)</f>
        <v>6</v>
      </c>
      <c r="M85" s="27">
        <f>'Sale Qtys by UPC'!B83</f>
        <v>4</v>
      </c>
      <c r="N85" s="212">
        <f t="shared" si="7"/>
        <v>2</v>
      </c>
      <c r="O85" s="213">
        <f t="shared" si="8"/>
        <v>4</v>
      </c>
      <c r="P85" s="214">
        <f>VLOOKUP(A85,'Inventory List'!$A$8:$M$163,10)</f>
        <v>25</v>
      </c>
      <c r="Q85" s="209">
        <f t="shared" si="9"/>
        <v>100</v>
      </c>
    </row>
    <row r="86" spans="1:17" x14ac:dyDescent="0.25">
      <c r="A86" s="4">
        <v>175</v>
      </c>
      <c r="B86" s="5" t="str">
        <f>VLOOKUP(A86,'Inventory List'!$A$8:$M$163,2)</f>
        <v>Clothing</v>
      </c>
      <c r="C86" s="5" t="str">
        <f>VLOOKUP(A86,'Inventory List'!$A$8:$M$163,3)</f>
        <v>Skirt</v>
      </c>
      <c r="D86" s="30" t="str">
        <f>VLOOKUP(A86,'Inventory List'!$A$8:$M$163,4)</f>
        <v>Flare</v>
      </c>
      <c r="E86" s="5" t="str">
        <f>VLOOKUP(A86,'Inventory List'!$A$8:$M$163,5)</f>
        <v>Womens</v>
      </c>
      <c r="F86" s="5" t="str">
        <f>VLOOKUP(A86,'Inventory List'!$A$8:$M$163,6)</f>
        <v>M</v>
      </c>
      <c r="G86" s="5" t="str">
        <f>VLOOKUP(A86,'Inventory List'!$A$8:$M$163,7)</f>
        <v>Blue</v>
      </c>
      <c r="H86" s="207">
        <v>1</v>
      </c>
      <c r="I86" s="208">
        <f t="shared" si="5"/>
        <v>2</v>
      </c>
      <c r="J86" s="209">
        <f t="shared" si="6"/>
        <v>59</v>
      </c>
      <c r="K86" s="210">
        <v>0</v>
      </c>
      <c r="L86" s="211">
        <f>VLOOKUP(A86,'Inv Purch Qty by UPC'!A85:B240,2)</f>
        <v>25</v>
      </c>
      <c r="M86" s="27">
        <f>'Sale Qtys by UPC'!B84</f>
        <v>26</v>
      </c>
      <c r="N86" s="212">
        <f t="shared" si="7"/>
        <v>-1</v>
      </c>
      <c r="O86" s="213">
        <f t="shared" si="8"/>
        <v>1</v>
      </c>
      <c r="P86" s="214">
        <f>VLOOKUP(A86,'Inventory List'!$A$8:$M$163,10)</f>
        <v>29.5</v>
      </c>
      <c r="Q86" s="209">
        <f t="shared" si="9"/>
        <v>29.5</v>
      </c>
    </row>
    <row r="87" spans="1:17" x14ac:dyDescent="0.25">
      <c r="A87" s="4">
        <v>176</v>
      </c>
      <c r="B87" s="5" t="str">
        <f>VLOOKUP(A87,'Inventory List'!$A$8:$M$163,2)</f>
        <v>Clothing</v>
      </c>
      <c r="C87" s="5" t="str">
        <f>VLOOKUP(A87,'Inventory List'!$A$8:$M$163,3)</f>
        <v>Skirt</v>
      </c>
      <c r="D87" s="30" t="str">
        <f>VLOOKUP(A87,'Inventory List'!$A$8:$M$163,4)</f>
        <v>Flare</v>
      </c>
      <c r="E87" s="5" t="str">
        <f>VLOOKUP(A87,'Inventory List'!$A$8:$M$163,5)</f>
        <v>Womens</v>
      </c>
      <c r="F87" s="5" t="str">
        <f>VLOOKUP(A87,'Inventory List'!$A$8:$M$163,6)</f>
        <v>M</v>
      </c>
      <c r="G87" s="5" t="str">
        <f>VLOOKUP(A87,'Inventory List'!$A$8:$M$163,7)</f>
        <v>Yellow</v>
      </c>
      <c r="H87" s="207">
        <v>4</v>
      </c>
      <c r="I87" s="208">
        <f t="shared" si="5"/>
        <v>2</v>
      </c>
      <c r="J87" s="209">
        <f t="shared" si="6"/>
        <v>59</v>
      </c>
      <c r="K87" s="210">
        <v>0</v>
      </c>
      <c r="L87" s="211">
        <f>VLOOKUP(A87,'Inv Purch Qty by UPC'!A86:B241,2)</f>
        <v>22</v>
      </c>
      <c r="M87" s="27">
        <f>'Sale Qtys by UPC'!B85</f>
        <v>20</v>
      </c>
      <c r="N87" s="212">
        <f t="shared" si="7"/>
        <v>2</v>
      </c>
      <c r="O87" s="213">
        <f t="shared" si="8"/>
        <v>4</v>
      </c>
      <c r="P87" s="214">
        <f>VLOOKUP(A87,'Inventory List'!$A$8:$M$163,10)</f>
        <v>29.5</v>
      </c>
      <c r="Q87" s="209">
        <f t="shared" si="9"/>
        <v>118</v>
      </c>
    </row>
    <row r="88" spans="1:17" x14ac:dyDescent="0.25">
      <c r="A88" s="4">
        <v>177</v>
      </c>
      <c r="B88" s="5" t="str">
        <f>VLOOKUP(A88,'Inventory List'!$A$8:$M$163,2)</f>
        <v>Clothing</v>
      </c>
      <c r="C88" s="5" t="str">
        <f>VLOOKUP(A88,'Inventory List'!$A$8:$M$163,3)</f>
        <v>Skirt</v>
      </c>
      <c r="D88" s="30" t="str">
        <f>VLOOKUP(A88,'Inventory List'!$A$8:$M$163,4)</f>
        <v>Flare</v>
      </c>
      <c r="E88" s="5" t="str">
        <f>VLOOKUP(A88,'Inventory List'!$A$8:$M$163,5)</f>
        <v>Womens</v>
      </c>
      <c r="F88" s="5" t="str">
        <f>VLOOKUP(A88,'Inventory List'!$A$8:$M$163,6)</f>
        <v>M</v>
      </c>
      <c r="G88" s="5" t="str">
        <f>VLOOKUP(A88,'Inventory List'!$A$8:$M$163,7)</f>
        <v>Pink</v>
      </c>
      <c r="H88" s="207">
        <v>1</v>
      </c>
      <c r="I88" s="208">
        <f t="shared" si="5"/>
        <v>2</v>
      </c>
      <c r="J88" s="209">
        <f t="shared" si="6"/>
        <v>59</v>
      </c>
      <c r="K88" s="210">
        <v>0</v>
      </c>
      <c r="L88" s="211">
        <f>VLOOKUP(A88,'Inv Purch Qty by UPC'!A87:B242,2)</f>
        <v>23</v>
      </c>
      <c r="M88" s="27">
        <f>'Sale Qtys by UPC'!B86</f>
        <v>24</v>
      </c>
      <c r="N88" s="212">
        <f t="shared" si="7"/>
        <v>-1</v>
      </c>
      <c r="O88" s="213">
        <f t="shared" si="8"/>
        <v>1</v>
      </c>
      <c r="P88" s="214">
        <f>VLOOKUP(A88,'Inventory List'!$A$8:$M$163,10)</f>
        <v>29.5</v>
      </c>
      <c r="Q88" s="209">
        <f t="shared" si="9"/>
        <v>29.5</v>
      </c>
    </row>
    <row r="89" spans="1:17" x14ac:dyDescent="0.25">
      <c r="A89" s="4">
        <v>178</v>
      </c>
      <c r="B89" s="5" t="str">
        <f>VLOOKUP(A89,'Inventory List'!$A$8:$M$163,2)</f>
        <v>Clothing</v>
      </c>
      <c r="C89" s="5" t="str">
        <f>VLOOKUP(A89,'Inventory List'!$A$8:$M$163,3)</f>
        <v>Skirt</v>
      </c>
      <c r="D89" s="30" t="str">
        <f>VLOOKUP(A89,'Inventory List'!$A$8:$M$163,4)</f>
        <v>Flare</v>
      </c>
      <c r="E89" s="5" t="str">
        <f>VLOOKUP(A89,'Inventory List'!$A$8:$M$163,5)</f>
        <v>Womens</v>
      </c>
      <c r="F89" s="5" t="str">
        <f>VLOOKUP(A89,'Inventory List'!$A$8:$M$163,6)</f>
        <v>L</v>
      </c>
      <c r="G89" s="5" t="str">
        <f>VLOOKUP(A89,'Inventory List'!$A$8:$M$163,7)</f>
        <v>Blue</v>
      </c>
      <c r="H89" s="207">
        <v>1</v>
      </c>
      <c r="I89" s="208">
        <f t="shared" si="5"/>
        <v>0</v>
      </c>
      <c r="J89" s="209">
        <f t="shared" si="6"/>
        <v>0</v>
      </c>
      <c r="K89" s="210">
        <v>0</v>
      </c>
      <c r="L89" s="211">
        <f>VLOOKUP(A89,'Inv Purch Qty by UPC'!A88:B243,2)</f>
        <v>7</v>
      </c>
      <c r="M89" s="27">
        <f>'Sale Qtys by UPC'!B87</f>
        <v>6</v>
      </c>
      <c r="N89" s="212">
        <f t="shared" si="7"/>
        <v>1</v>
      </c>
      <c r="O89" s="213">
        <f t="shared" si="8"/>
        <v>1</v>
      </c>
      <c r="P89" s="214">
        <f>VLOOKUP(A89,'Inventory List'!$A$8:$M$163,10)</f>
        <v>34</v>
      </c>
      <c r="Q89" s="209">
        <f t="shared" si="9"/>
        <v>34</v>
      </c>
    </row>
    <row r="90" spans="1:17" x14ac:dyDescent="0.25">
      <c r="A90" s="4">
        <v>179</v>
      </c>
      <c r="B90" s="5" t="str">
        <f>VLOOKUP(A90,'Inventory List'!$A$8:$M$163,2)</f>
        <v>Clothing</v>
      </c>
      <c r="C90" s="5" t="str">
        <f>VLOOKUP(A90,'Inventory List'!$A$8:$M$163,3)</f>
        <v>Skirt</v>
      </c>
      <c r="D90" s="30" t="str">
        <f>VLOOKUP(A90,'Inventory List'!$A$8:$M$163,4)</f>
        <v>Flare</v>
      </c>
      <c r="E90" s="5" t="str">
        <f>VLOOKUP(A90,'Inventory List'!$A$8:$M$163,5)</f>
        <v>Womens</v>
      </c>
      <c r="F90" s="5" t="str">
        <f>VLOOKUP(A90,'Inventory List'!$A$8:$M$163,6)</f>
        <v>L</v>
      </c>
      <c r="G90" s="5" t="str">
        <f>VLOOKUP(A90,'Inventory List'!$A$8:$M$163,7)</f>
        <v>Yellow</v>
      </c>
      <c r="H90" s="207">
        <v>2</v>
      </c>
      <c r="I90" s="208">
        <f t="shared" si="5"/>
        <v>0</v>
      </c>
      <c r="J90" s="209">
        <f t="shared" si="6"/>
        <v>0</v>
      </c>
      <c r="K90" s="210">
        <v>0</v>
      </c>
      <c r="L90" s="211">
        <f>VLOOKUP(A90,'Inv Purch Qty by UPC'!A89:B244,2)</f>
        <v>6</v>
      </c>
      <c r="M90" s="27">
        <f>'Sale Qtys by UPC'!B88</f>
        <v>4</v>
      </c>
      <c r="N90" s="212">
        <f t="shared" si="7"/>
        <v>2</v>
      </c>
      <c r="O90" s="213">
        <f t="shared" si="8"/>
        <v>2</v>
      </c>
      <c r="P90" s="214">
        <f>VLOOKUP(A90,'Inventory List'!$A$8:$M$163,10)</f>
        <v>34</v>
      </c>
      <c r="Q90" s="209">
        <f t="shared" si="9"/>
        <v>68</v>
      </c>
    </row>
    <row r="91" spans="1:17" x14ac:dyDescent="0.25">
      <c r="A91" s="4">
        <v>180</v>
      </c>
      <c r="B91" s="5" t="str">
        <f>VLOOKUP(A91,'Inventory List'!$A$8:$M$163,2)</f>
        <v>Clothing</v>
      </c>
      <c r="C91" s="5" t="str">
        <f>VLOOKUP(A91,'Inventory List'!$A$8:$M$163,3)</f>
        <v>Skirt</v>
      </c>
      <c r="D91" s="30" t="str">
        <f>VLOOKUP(A91,'Inventory List'!$A$8:$M$163,4)</f>
        <v>Flare</v>
      </c>
      <c r="E91" s="5" t="str">
        <f>VLOOKUP(A91,'Inventory List'!$A$8:$M$163,5)</f>
        <v>Womens</v>
      </c>
      <c r="F91" s="5" t="str">
        <f>VLOOKUP(A91,'Inventory List'!$A$8:$M$163,6)</f>
        <v>L</v>
      </c>
      <c r="G91" s="5" t="str">
        <f>VLOOKUP(A91,'Inventory List'!$A$8:$M$163,7)</f>
        <v>Pink</v>
      </c>
      <c r="H91" s="207">
        <v>1</v>
      </c>
      <c r="I91" s="208">
        <f t="shared" si="5"/>
        <v>2</v>
      </c>
      <c r="J91" s="209">
        <f t="shared" si="6"/>
        <v>68</v>
      </c>
      <c r="K91" s="210">
        <v>0</v>
      </c>
      <c r="L91" s="211">
        <f>VLOOKUP(A91,'Inv Purch Qty by UPC'!A90:B245,2)</f>
        <v>7</v>
      </c>
      <c r="M91" s="27">
        <f>'Sale Qtys by UPC'!B89</f>
        <v>8</v>
      </c>
      <c r="N91" s="212">
        <f t="shared" si="7"/>
        <v>-1</v>
      </c>
      <c r="O91" s="213">
        <f t="shared" si="8"/>
        <v>1</v>
      </c>
      <c r="P91" s="214">
        <f>VLOOKUP(A91,'Inventory List'!$A$8:$M$163,10)</f>
        <v>34</v>
      </c>
      <c r="Q91" s="209">
        <f t="shared" si="9"/>
        <v>34</v>
      </c>
    </row>
    <row r="92" spans="1:17" x14ac:dyDescent="0.25">
      <c r="A92" s="4">
        <v>181</v>
      </c>
      <c r="B92" s="5" t="str">
        <f>VLOOKUP(A92,'Inventory List'!$A$8:$M$163,2)</f>
        <v>Clothing</v>
      </c>
      <c r="C92" s="5" t="str">
        <f>VLOOKUP(A92,'Inventory List'!$A$8:$M$163,3)</f>
        <v>Skirt &amp; Top Set</v>
      </c>
      <c r="D92" s="30" t="str">
        <f>VLOOKUP(A92,'Inventory List'!$A$8:$M$163,4)</f>
        <v>Playtime</v>
      </c>
      <c r="E92" s="5" t="str">
        <f>VLOOKUP(A92,'Inventory List'!$A$8:$M$163,5)</f>
        <v>Girls</v>
      </c>
      <c r="F92" s="5" t="str">
        <f>VLOOKUP(A92,'Inventory List'!$A$8:$M$163,6)</f>
        <v>S</v>
      </c>
      <c r="G92" s="5" t="str">
        <f>VLOOKUP(A92,'Inventory List'!$A$8:$M$163,7)</f>
        <v>Flowered</v>
      </c>
      <c r="H92" s="207">
        <v>2</v>
      </c>
      <c r="I92" s="208">
        <f t="shared" si="5"/>
        <v>2</v>
      </c>
      <c r="J92" s="209">
        <f t="shared" si="6"/>
        <v>20</v>
      </c>
      <c r="K92" s="210">
        <v>0</v>
      </c>
      <c r="L92" s="211">
        <f>VLOOKUP(A92,'Inv Purch Qty by UPC'!A91:B246,2)</f>
        <v>12</v>
      </c>
      <c r="M92" s="27">
        <f>'Sale Qtys by UPC'!B90</f>
        <v>12</v>
      </c>
      <c r="N92" s="212">
        <f t="shared" si="7"/>
        <v>0</v>
      </c>
      <c r="O92" s="213">
        <f t="shared" si="8"/>
        <v>2</v>
      </c>
      <c r="P92" s="214">
        <f>VLOOKUP(A92,'Inventory List'!$A$8:$M$163,10)</f>
        <v>10</v>
      </c>
      <c r="Q92" s="209">
        <f t="shared" si="9"/>
        <v>20</v>
      </c>
    </row>
    <row r="93" spans="1:17" x14ac:dyDescent="0.25">
      <c r="A93" s="4">
        <v>182</v>
      </c>
      <c r="B93" s="5" t="str">
        <f>VLOOKUP(A93,'Inventory List'!$A$8:$M$163,2)</f>
        <v>Clothing</v>
      </c>
      <c r="C93" s="5" t="str">
        <f>VLOOKUP(A93,'Inventory List'!$A$8:$M$163,3)</f>
        <v>Skirt &amp; Top Set</v>
      </c>
      <c r="D93" s="30" t="str">
        <f>VLOOKUP(A93,'Inventory List'!$A$8:$M$163,4)</f>
        <v>Playtime</v>
      </c>
      <c r="E93" s="5" t="str">
        <f>VLOOKUP(A93,'Inventory List'!$A$8:$M$163,5)</f>
        <v>Girls</v>
      </c>
      <c r="F93" s="5" t="str">
        <f>VLOOKUP(A93,'Inventory List'!$A$8:$M$163,6)</f>
        <v>S</v>
      </c>
      <c r="G93" s="5" t="str">
        <f>VLOOKUP(A93,'Inventory List'!$A$8:$M$163,7)</f>
        <v>Butterflies</v>
      </c>
      <c r="H93" s="207">
        <v>4</v>
      </c>
      <c r="I93" s="208">
        <f t="shared" si="5"/>
        <v>2</v>
      </c>
      <c r="J93" s="209">
        <f t="shared" si="6"/>
        <v>20</v>
      </c>
      <c r="K93" s="210">
        <v>0</v>
      </c>
      <c r="L93" s="211">
        <f>VLOOKUP(A93,'Inv Purch Qty by UPC'!A92:B247,2)</f>
        <v>12</v>
      </c>
      <c r="M93" s="27">
        <f>'Sale Qtys by UPC'!B91</f>
        <v>10</v>
      </c>
      <c r="N93" s="212">
        <f t="shared" si="7"/>
        <v>2</v>
      </c>
      <c r="O93" s="213">
        <f t="shared" si="8"/>
        <v>4</v>
      </c>
      <c r="P93" s="214">
        <f>VLOOKUP(A93,'Inventory List'!$A$8:$M$163,10)</f>
        <v>10</v>
      </c>
      <c r="Q93" s="209">
        <f t="shared" si="9"/>
        <v>40</v>
      </c>
    </row>
    <row r="94" spans="1:17" x14ac:dyDescent="0.25">
      <c r="A94" s="4">
        <v>183</v>
      </c>
      <c r="B94" s="5" t="str">
        <f>VLOOKUP(A94,'Inventory List'!$A$8:$M$163,2)</f>
        <v>Clothing</v>
      </c>
      <c r="C94" s="5" t="str">
        <f>VLOOKUP(A94,'Inventory List'!$A$8:$M$163,3)</f>
        <v>Skirt &amp; Top Set</v>
      </c>
      <c r="D94" s="30" t="str">
        <f>VLOOKUP(A94,'Inventory List'!$A$8:$M$163,4)</f>
        <v>Playtime</v>
      </c>
      <c r="E94" s="5" t="str">
        <f>VLOOKUP(A94,'Inventory List'!$A$8:$M$163,5)</f>
        <v>Girls</v>
      </c>
      <c r="F94" s="5" t="str">
        <f>VLOOKUP(A94,'Inventory List'!$A$8:$M$163,6)</f>
        <v>S</v>
      </c>
      <c r="G94" s="5" t="str">
        <f>VLOOKUP(A94,'Inventory List'!$A$8:$M$163,7)</f>
        <v>Animals</v>
      </c>
      <c r="H94" s="207">
        <v>0</v>
      </c>
      <c r="I94" s="208">
        <f t="shared" si="5"/>
        <v>2</v>
      </c>
      <c r="J94" s="209">
        <f t="shared" si="6"/>
        <v>20</v>
      </c>
      <c r="K94" s="210">
        <v>0</v>
      </c>
      <c r="L94" s="211">
        <f>VLOOKUP(A94,'Inv Purch Qty by UPC'!A93:B248,2)</f>
        <v>18</v>
      </c>
      <c r="M94" s="27">
        <f>'Sale Qtys by UPC'!B92</f>
        <v>20</v>
      </c>
      <c r="N94" s="212">
        <f t="shared" si="7"/>
        <v>-2</v>
      </c>
      <c r="O94" s="213">
        <f t="shared" si="8"/>
        <v>0</v>
      </c>
      <c r="P94" s="214">
        <f>VLOOKUP(A94,'Inventory List'!$A$8:$M$163,10)</f>
        <v>10</v>
      </c>
      <c r="Q94" s="209">
        <f t="shared" si="9"/>
        <v>0</v>
      </c>
    </row>
    <row r="95" spans="1:17" x14ac:dyDescent="0.25">
      <c r="A95" s="4">
        <v>184</v>
      </c>
      <c r="B95" s="5" t="str">
        <f>VLOOKUP(A95,'Inventory List'!$A$8:$M$163,2)</f>
        <v>Clothing</v>
      </c>
      <c r="C95" s="5" t="str">
        <f>VLOOKUP(A95,'Inventory List'!$A$8:$M$163,3)</f>
        <v>Skirt &amp; Top Set</v>
      </c>
      <c r="D95" s="30" t="str">
        <f>VLOOKUP(A95,'Inventory List'!$A$8:$M$163,4)</f>
        <v>Playtime</v>
      </c>
      <c r="E95" s="5" t="str">
        <f>VLOOKUP(A95,'Inventory List'!$A$8:$M$163,5)</f>
        <v>Girls</v>
      </c>
      <c r="F95" s="5" t="str">
        <f>VLOOKUP(A95,'Inventory List'!$A$8:$M$163,6)</f>
        <v>M</v>
      </c>
      <c r="G95" s="5" t="str">
        <f>VLOOKUP(A95,'Inventory List'!$A$8:$M$163,7)</f>
        <v>Flowered</v>
      </c>
      <c r="H95" s="207">
        <v>1</v>
      </c>
      <c r="I95" s="208">
        <f t="shared" si="5"/>
        <v>2</v>
      </c>
      <c r="J95" s="209">
        <f t="shared" si="6"/>
        <v>23</v>
      </c>
      <c r="K95" s="210">
        <v>0</v>
      </c>
      <c r="L95" s="211">
        <f>VLOOKUP(A95,'Inv Purch Qty by UPC'!A94:B249,2)</f>
        <v>25</v>
      </c>
      <c r="M95" s="27">
        <f>'Sale Qtys by UPC'!B93</f>
        <v>26</v>
      </c>
      <c r="N95" s="212">
        <f t="shared" si="7"/>
        <v>-1</v>
      </c>
      <c r="O95" s="213">
        <f t="shared" si="8"/>
        <v>1</v>
      </c>
      <c r="P95" s="214">
        <f>VLOOKUP(A95,'Inventory List'!$A$8:$M$163,10)</f>
        <v>11.5</v>
      </c>
      <c r="Q95" s="209">
        <f t="shared" si="9"/>
        <v>11.5</v>
      </c>
    </row>
    <row r="96" spans="1:17" x14ac:dyDescent="0.25">
      <c r="A96" s="4">
        <v>185</v>
      </c>
      <c r="B96" s="5" t="str">
        <f>VLOOKUP(A96,'Inventory List'!$A$8:$M$163,2)</f>
        <v>Clothing</v>
      </c>
      <c r="C96" s="5" t="str">
        <f>VLOOKUP(A96,'Inventory List'!$A$8:$M$163,3)</f>
        <v>Skirt &amp; Top Set</v>
      </c>
      <c r="D96" s="30" t="str">
        <f>VLOOKUP(A96,'Inventory List'!$A$8:$M$163,4)</f>
        <v>Playtime</v>
      </c>
      <c r="E96" s="5" t="str">
        <f>VLOOKUP(A96,'Inventory List'!$A$8:$M$163,5)</f>
        <v>Girls</v>
      </c>
      <c r="F96" s="5" t="str">
        <f>VLOOKUP(A96,'Inventory List'!$A$8:$M$163,6)</f>
        <v>M</v>
      </c>
      <c r="G96" s="5" t="str">
        <f>VLOOKUP(A96,'Inventory List'!$A$8:$M$163,7)</f>
        <v>Butterflies</v>
      </c>
      <c r="H96" s="207">
        <v>5</v>
      </c>
      <c r="I96" s="208">
        <f t="shared" si="5"/>
        <v>4</v>
      </c>
      <c r="J96" s="209">
        <f t="shared" si="6"/>
        <v>46</v>
      </c>
      <c r="K96" s="210">
        <v>0</v>
      </c>
      <c r="L96" s="211">
        <f>VLOOKUP(A96,'Inv Purch Qty by UPC'!A95:B250,2)</f>
        <v>29</v>
      </c>
      <c r="M96" s="27">
        <f>'Sale Qtys by UPC'!B94</f>
        <v>28</v>
      </c>
      <c r="N96" s="212">
        <f t="shared" si="7"/>
        <v>1</v>
      </c>
      <c r="O96" s="213">
        <f t="shared" si="8"/>
        <v>5</v>
      </c>
      <c r="P96" s="214">
        <f>VLOOKUP(A96,'Inventory List'!$A$8:$M$163,10)</f>
        <v>11.5</v>
      </c>
      <c r="Q96" s="209">
        <f t="shared" si="9"/>
        <v>57.5</v>
      </c>
    </row>
    <row r="97" spans="1:17" x14ac:dyDescent="0.25">
      <c r="A97" s="4">
        <v>186</v>
      </c>
      <c r="B97" s="5" t="str">
        <f>VLOOKUP(A97,'Inventory List'!$A$8:$M$163,2)</f>
        <v>Clothing</v>
      </c>
      <c r="C97" s="5" t="str">
        <f>VLOOKUP(A97,'Inventory List'!$A$8:$M$163,3)</f>
        <v>Skirt &amp; Top Set</v>
      </c>
      <c r="D97" s="30" t="str">
        <f>VLOOKUP(A97,'Inventory List'!$A$8:$M$163,4)</f>
        <v>Playtime</v>
      </c>
      <c r="E97" s="5" t="str">
        <f>VLOOKUP(A97,'Inventory List'!$A$8:$M$163,5)</f>
        <v>Girls</v>
      </c>
      <c r="F97" s="5" t="str">
        <f>VLOOKUP(A97,'Inventory List'!$A$8:$M$163,6)</f>
        <v>M</v>
      </c>
      <c r="G97" s="5" t="str">
        <f>VLOOKUP(A97,'Inventory List'!$A$8:$M$163,7)</f>
        <v>Animals</v>
      </c>
      <c r="H97" s="207">
        <v>3</v>
      </c>
      <c r="I97" s="208">
        <f t="shared" si="5"/>
        <v>2</v>
      </c>
      <c r="J97" s="209">
        <f t="shared" si="6"/>
        <v>23</v>
      </c>
      <c r="K97" s="210">
        <v>0</v>
      </c>
      <c r="L97" s="211">
        <f>VLOOKUP(A97,'Inv Purch Qty by UPC'!A96:B251,2)</f>
        <v>27</v>
      </c>
      <c r="M97" s="27">
        <f>'Sale Qtys by UPC'!B95</f>
        <v>26</v>
      </c>
      <c r="N97" s="212">
        <f t="shared" si="7"/>
        <v>1</v>
      </c>
      <c r="O97" s="213">
        <f t="shared" si="8"/>
        <v>3</v>
      </c>
      <c r="P97" s="214">
        <f>VLOOKUP(A97,'Inventory List'!$A$8:$M$163,10)</f>
        <v>11.5</v>
      </c>
      <c r="Q97" s="209">
        <f t="shared" si="9"/>
        <v>34.5</v>
      </c>
    </row>
    <row r="98" spans="1:17" x14ac:dyDescent="0.25">
      <c r="A98" s="4">
        <v>187</v>
      </c>
      <c r="B98" s="5" t="str">
        <f>VLOOKUP(A98,'Inventory List'!$A$8:$M$163,2)</f>
        <v>Clothing</v>
      </c>
      <c r="C98" s="5" t="str">
        <f>VLOOKUP(A98,'Inventory List'!$A$8:$M$163,3)</f>
        <v>Skirt &amp; Top Set</v>
      </c>
      <c r="D98" s="30" t="str">
        <f>VLOOKUP(A98,'Inventory List'!$A$8:$M$163,4)</f>
        <v>Playtime</v>
      </c>
      <c r="E98" s="5" t="str">
        <f>VLOOKUP(A98,'Inventory List'!$A$8:$M$163,5)</f>
        <v>Girls</v>
      </c>
      <c r="F98" s="5" t="str">
        <f>VLOOKUP(A98,'Inventory List'!$A$8:$M$163,6)</f>
        <v>L</v>
      </c>
      <c r="G98" s="5" t="str">
        <f>VLOOKUP(A98,'Inventory List'!$A$8:$M$163,7)</f>
        <v>Flowered</v>
      </c>
      <c r="H98" s="207">
        <v>2</v>
      </c>
      <c r="I98" s="208">
        <f t="shared" si="5"/>
        <v>2</v>
      </c>
      <c r="J98" s="209">
        <f t="shared" si="6"/>
        <v>26</v>
      </c>
      <c r="K98" s="210">
        <v>0</v>
      </c>
      <c r="L98" s="211">
        <f>VLOOKUP(A98,'Inv Purch Qty by UPC'!A97:B252,2)</f>
        <v>6</v>
      </c>
      <c r="M98" s="27">
        <f>'Sale Qtys by UPC'!B96</f>
        <v>6</v>
      </c>
      <c r="N98" s="212">
        <f t="shared" si="7"/>
        <v>0</v>
      </c>
      <c r="O98" s="213">
        <f t="shared" si="8"/>
        <v>2</v>
      </c>
      <c r="P98" s="214">
        <f>VLOOKUP(A98,'Inventory List'!$A$8:$M$163,10)</f>
        <v>13</v>
      </c>
      <c r="Q98" s="209">
        <f t="shared" si="9"/>
        <v>26</v>
      </c>
    </row>
    <row r="99" spans="1:17" x14ac:dyDescent="0.25">
      <c r="A99" s="4">
        <v>188</v>
      </c>
      <c r="B99" s="5" t="str">
        <f>VLOOKUP(A99,'Inventory List'!$A$8:$M$163,2)</f>
        <v>Clothing</v>
      </c>
      <c r="C99" s="5" t="str">
        <f>VLOOKUP(A99,'Inventory List'!$A$8:$M$163,3)</f>
        <v>Skirt &amp; Top Set</v>
      </c>
      <c r="D99" s="30" t="str">
        <f>VLOOKUP(A99,'Inventory List'!$A$8:$M$163,4)</f>
        <v>Playtime</v>
      </c>
      <c r="E99" s="5" t="str">
        <f>VLOOKUP(A99,'Inventory List'!$A$8:$M$163,5)</f>
        <v>Girls</v>
      </c>
      <c r="F99" s="5" t="str">
        <f>VLOOKUP(A99,'Inventory List'!$A$8:$M$163,6)</f>
        <v>L</v>
      </c>
      <c r="G99" s="5" t="str">
        <f>VLOOKUP(A99,'Inventory List'!$A$8:$M$163,7)</f>
        <v>Butterflies</v>
      </c>
      <c r="H99" s="207">
        <v>3</v>
      </c>
      <c r="I99" s="208">
        <f t="shared" si="5"/>
        <v>0</v>
      </c>
      <c r="J99" s="209">
        <f t="shared" si="6"/>
        <v>0</v>
      </c>
      <c r="K99" s="210">
        <v>0</v>
      </c>
      <c r="L99" s="211">
        <f>VLOOKUP(A99,'Inv Purch Qty by UPC'!A98:B253,2)</f>
        <v>5</v>
      </c>
      <c r="M99" s="27">
        <f>'Sale Qtys by UPC'!B97</f>
        <v>2</v>
      </c>
      <c r="N99" s="212">
        <f t="shared" si="7"/>
        <v>3</v>
      </c>
      <c r="O99" s="213">
        <f t="shared" si="8"/>
        <v>3</v>
      </c>
      <c r="P99" s="214">
        <f>VLOOKUP(A99,'Inventory List'!$A$8:$M$163,10)</f>
        <v>13</v>
      </c>
      <c r="Q99" s="209">
        <f t="shared" si="9"/>
        <v>39</v>
      </c>
    </row>
    <row r="100" spans="1:17" x14ac:dyDescent="0.25">
      <c r="A100" s="4">
        <v>189</v>
      </c>
      <c r="B100" s="5" t="str">
        <f>VLOOKUP(A100,'Inventory List'!$A$8:$M$163,2)</f>
        <v>Clothing</v>
      </c>
      <c r="C100" s="5" t="str">
        <f>VLOOKUP(A100,'Inventory List'!$A$8:$M$163,3)</f>
        <v>Skirt &amp; Top Set</v>
      </c>
      <c r="D100" s="30" t="str">
        <f>VLOOKUP(A100,'Inventory List'!$A$8:$M$163,4)</f>
        <v>Playtime</v>
      </c>
      <c r="E100" s="5" t="str">
        <f>VLOOKUP(A100,'Inventory List'!$A$8:$M$163,5)</f>
        <v>Girls</v>
      </c>
      <c r="F100" s="5" t="str">
        <f>VLOOKUP(A100,'Inventory List'!$A$8:$M$163,6)</f>
        <v>L</v>
      </c>
      <c r="G100" s="5" t="str">
        <f>VLOOKUP(A100,'Inventory List'!$A$8:$M$163,7)</f>
        <v>Animals</v>
      </c>
      <c r="H100" s="207">
        <v>5</v>
      </c>
      <c r="I100" s="208">
        <f t="shared" si="5"/>
        <v>2</v>
      </c>
      <c r="J100" s="209">
        <f t="shared" si="6"/>
        <v>26</v>
      </c>
      <c r="K100" s="210">
        <v>0</v>
      </c>
      <c r="L100" s="211">
        <f>VLOOKUP(A100,'Inv Purch Qty by UPC'!A99:B254,2)</f>
        <v>5</v>
      </c>
      <c r="M100" s="27">
        <f>'Sale Qtys by UPC'!B98</f>
        <v>2</v>
      </c>
      <c r="N100" s="212">
        <f t="shared" si="7"/>
        <v>3</v>
      </c>
      <c r="O100" s="213">
        <f t="shared" si="8"/>
        <v>5</v>
      </c>
      <c r="P100" s="214">
        <f>VLOOKUP(A100,'Inventory List'!$A$8:$M$163,10)</f>
        <v>13</v>
      </c>
      <c r="Q100" s="209">
        <f t="shared" si="9"/>
        <v>65</v>
      </c>
    </row>
    <row r="101" spans="1:17" x14ac:dyDescent="0.25">
      <c r="A101" s="4">
        <v>190</v>
      </c>
      <c r="B101" s="5" t="str">
        <f>VLOOKUP(A101,'Inventory List'!$A$8:$M$163,2)</f>
        <v>Footwear</v>
      </c>
      <c r="C101" s="5" t="str">
        <f>VLOOKUP(A101,'Inventory List'!$A$8:$M$163,3)</f>
        <v>Shoes</v>
      </c>
      <c r="D101" s="30" t="str">
        <f>VLOOKUP(A101,'Inventory List'!$A$8:$M$163,4)</f>
        <v>SlipOns</v>
      </c>
      <c r="E101" s="5" t="str">
        <f>VLOOKUP(A101,'Inventory List'!$A$8:$M$163,5)</f>
        <v>Mens</v>
      </c>
      <c r="F101" s="5" t="str">
        <f>VLOOKUP(A101,'Inventory List'!$A$8:$M$163,6)</f>
        <v>S</v>
      </c>
      <c r="G101" s="5" t="str">
        <f>VLOOKUP(A101,'Inventory List'!$A$8:$M$163,7)</f>
        <v>Black</v>
      </c>
      <c r="H101" s="207">
        <v>2</v>
      </c>
      <c r="I101" s="208">
        <f t="shared" si="5"/>
        <v>2</v>
      </c>
      <c r="J101" s="209">
        <f t="shared" si="6"/>
        <v>5</v>
      </c>
      <c r="K101" s="210">
        <v>0</v>
      </c>
      <c r="L101" s="211">
        <f>VLOOKUP(A101,'Inv Purch Qty by UPC'!A100:B255,2)</f>
        <v>6</v>
      </c>
      <c r="M101" s="27">
        <f>'Sale Qtys by UPC'!B99</f>
        <v>6</v>
      </c>
      <c r="N101" s="212">
        <f t="shared" si="7"/>
        <v>0</v>
      </c>
      <c r="O101" s="213">
        <f t="shared" si="8"/>
        <v>2</v>
      </c>
      <c r="P101" s="214">
        <f>VLOOKUP(A101,'Inventory List'!$A$8:$M$163,10)</f>
        <v>2.5</v>
      </c>
      <c r="Q101" s="209">
        <f t="shared" si="9"/>
        <v>5</v>
      </c>
    </row>
    <row r="102" spans="1:17" x14ac:dyDescent="0.25">
      <c r="A102" s="4">
        <v>191</v>
      </c>
      <c r="B102" s="5" t="str">
        <f>VLOOKUP(A102,'Inventory List'!$A$8:$M$163,2)</f>
        <v>Footwear</v>
      </c>
      <c r="C102" s="5" t="str">
        <f>VLOOKUP(A102,'Inventory List'!$A$8:$M$163,3)</f>
        <v>Shoes</v>
      </c>
      <c r="D102" s="30" t="str">
        <f>VLOOKUP(A102,'Inventory List'!$A$8:$M$163,4)</f>
        <v>SlipOns</v>
      </c>
      <c r="E102" s="5" t="str">
        <f>VLOOKUP(A102,'Inventory List'!$A$8:$M$163,5)</f>
        <v>Mens</v>
      </c>
      <c r="F102" s="5" t="str">
        <f>VLOOKUP(A102,'Inventory List'!$A$8:$M$163,6)</f>
        <v>S</v>
      </c>
      <c r="G102" s="5" t="str">
        <f>VLOOKUP(A102,'Inventory List'!$A$8:$M$163,7)</f>
        <v>Red</v>
      </c>
      <c r="H102" s="207">
        <v>1</v>
      </c>
      <c r="I102" s="208">
        <f t="shared" si="5"/>
        <v>2</v>
      </c>
      <c r="J102" s="209">
        <f t="shared" si="6"/>
        <v>5</v>
      </c>
      <c r="K102" s="210">
        <v>0</v>
      </c>
      <c r="L102" s="211">
        <f>VLOOKUP(A102,'Inv Purch Qty by UPC'!A101:B256,2)</f>
        <v>9</v>
      </c>
      <c r="M102" s="27">
        <f>'Sale Qtys by UPC'!B100</f>
        <v>10</v>
      </c>
      <c r="N102" s="212">
        <f t="shared" si="7"/>
        <v>-1</v>
      </c>
      <c r="O102" s="213">
        <f t="shared" si="8"/>
        <v>1</v>
      </c>
      <c r="P102" s="214">
        <f>VLOOKUP(A102,'Inventory List'!$A$8:$M$163,10)</f>
        <v>2.5</v>
      </c>
      <c r="Q102" s="209">
        <f t="shared" si="9"/>
        <v>2.5</v>
      </c>
    </row>
    <row r="103" spans="1:17" x14ac:dyDescent="0.25">
      <c r="A103" s="4">
        <v>192</v>
      </c>
      <c r="B103" s="5" t="str">
        <f>VLOOKUP(A103,'Inventory List'!$A$8:$M$163,2)</f>
        <v>Footwear</v>
      </c>
      <c r="C103" s="5" t="str">
        <f>VLOOKUP(A103,'Inventory List'!$A$8:$M$163,3)</f>
        <v>Shoes</v>
      </c>
      <c r="D103" s="30" t="str">
        <f>VLOOKUP(A103,'Inventory List'!$A$8:$M$163,4)</f>
        <v>SlipOns</v>
      </c>
      <c r="E103" s="5" t="str">
        <f>VLOOKUP(A103,'Inventory List'!$A$8:$M$163,5)</f>
        <v>Mens</v>
      </c>
      <c r="F103" s="5" t="str">
        <f>VLOOKUP(A103,'Inventory List'!$A$8:$M$163,6)</f>
        <v>S</v>
      </c>
      <c r="G103" s="5" t="str">
        <f>VLOOKUP(A103,'Inventory List'!$A$8:$M$163,7)</f>
        <v>White</v>
      </c>
      <c r="H103" s="207">
        <v>0</v>
      </c>
      <c r="I103" s="208">
        <f t="shared" si="5"/>
        <v>2</v>
      </c>
      <c r="J103" s="209">
        <f t="shared" si="6"/>
        <v>5</v>
      </c>
      <c r="K103" s="210">
        <v>0</v>
      </c>
      <c r="L103" s="211">
        <f>VLOOKUP(A103,'Inv Purch Qty by UPC'!A102:B257,2)</f>
        <v>8</v>
      </c>
      <c r="M103" s="27">
        <f>'Sale Qtys by UPC'!B101</f>
        <v>10</v>
      </c>
      <c r="N103" s="212">
        <f t="shared" si="7"/>
        <v>-2</v>
      </c>
      <c r="O103" s="213">
        <f t="shared" si="8"/>
        <v>0</v>
      </c>
      <c r="P103" s="214">
        <f>VLOOKUP(A103,'Inventory List'!$A$8:$M$163,10)</f>
        <v>2.5</v>
      </c>
      <c r="Q103" s="209">
        <f t="shared" si="9"/>
        <v>0</v>
      </c>
    </row>
    <row r="104" spans="1:17" x14ac:dyDescent="0.25">
      <c r="A104" s="4">
        <v>193</v>
      </c>
      <c r="B104" s="5" t="str">
        <f>VLOOKUP(A104,'Inventory List'!$A$8:$M$163,2)</f>
        <v>Footwear</v>
      </c>
      <c r="C104" s="5" t="str">
        <f>VLOOKUP(A104,'Inventory List'!$A$8:$M$163,3)</f>
        <v>Shoes</v>
      </c>
      <c r="D104" s="30" t="str">
        <f>VLOOKUP(A104,'Inventory List'!$A$8:$M$163,4)</f>
        <v>SlipOns</v>
      </c>
      <c r="E104" s="5" t="str">
        <f>VLOOKUP(A104,'Inventory List'!$A$8:$M$163,5)</f>
        <v>Mens</v>
      </c>
      <c r="F104" s="5" t="str">
        <f>VLOOKUP(A104,'Inventory List'!$A$8:$M$163,6)</f>
        <v>M</v>
      </c>
      <c r="G104" s="5" t="str">
        <f>VLOOKUP(A104,'Inventory List'!$A$8:$M$163,7)</f>
        <v>Black</v>
      </c>
      <c r="H104" s="207">
        <v>2</v>
      </c>
      <c r="I104" s="208">
        <f t="shared" si="5"/>
        <v>0</v>
      </c>
      <c r="J104" s="209">
        <f t="shared" si="6"/>
        <v>0</v>
      </c>
      <c r="K104" s="210">
        <v>0</v>
      </c>
      <c r="L104" s="211">
        <f>VLOOKUP(A104,'Inv Purch Qty by UPC'!A103:B258,2)</f>
        <v>8</v>
      </c>
      <c r="M104" s="27">
        <f>'Sale Qtys by UPC'!B102</f>
        <v>6</v>
      </c>
      <c r="N104" s="212">
        <f t="shared" si="7"/>
        <v>2</v>
      </c>
      <c r="O104" s="213">
        <f t="shared" si="8"/>
        <v>2</v>
      </c>
      <c r="P104" s="214">
        <f>VLOOKUP(A104,'Inventory List'!$A$8:$M$163,10)</f>
        <v>5.5</v>
      </c>
      <c r="Q104" s="209">
        <f t="shared" si="9"/>
        <v>11</v>
      </c>
    </row>
    <row r="105" spans="1:17" x14ac:dyDescent="0.25">
      <c r="A105" s="4">
        <v>194</v>
      </c>
      <c r="B105" s="5" t="str">
        <f>VLOOKUP(A105,'Inventory List'!$A$8:$M$163,2)</f>
        <v>Footwear</v>
      </c>
      <c r="C105" s="5" t="str">
        <f>VLOOKUP(A105,'Inventory List'!$A$8:$M$163,3)</f>
        <v>Shoes</v>
      </c>
      <c r="D105" s="30" t="str">
        <f>VLOOKUP(A105,'Inventory List'!$A$8:$M$163,4)</f>
        <v>SlipOns</v>
      </c>
      <c r="E105" s="5" t="str">
        <f>VLOOKUP(A105,'Inventory List'!$A$8:$M$163,5)</f>
        <v>Mens</v>
      </c>
      <c r="F105" s="5" t="str">
        <f>VLOOKUP(A105,'Inventory List'!$A$8:$M$163,6)</f>
        <v>M</v>
      </c>
      <c r="G105" s="5" t="str">
        <f>VLOOKUP(A105,'Inventory List'!$A$8:$M$163,7)</f>
        <v>Red</v>
      </c>
      <c r="H105" s="207">
        <v>4</v>
      </c>
      <c r="I105" s="208">
        <f t="shared" si="5"/>
        <v>2</v>
      </c>
      <c r="J105" s="209">
        <f t="shared" si="6"/>
        <v>11</v>
      </c>
      <c r="K105" s="210">
        <v>0</v>
      </c>
      <c r="L105" s="211">
        <f>VLOOKUP(A105,'Inv Purch Qty by UPC'!A104:B259,2)</f>
        <v>8</v>
      </c>
      <c r="M105" s="27">
        <f>'Sale Qtys by UPC'!B103</f>
        <v>6</v>
      </c>
      <c r="N105" s="212">
        <f t="shared" si="7"/>
        <v>2</v>
      </c>
      <c r="O105" s="213">
        <f t="shared" si="8"/>
        <v>4</v>
      </c>
      <c r="P105" s="214">
        <f>VLOOKUP(A105,'Inventory List'!$A$8:$M$163,10)</f>
        <v>5.5</v>
      </c>
      <c r="Q105" s="209">
        <f t="shared" si="9"/>
        <v>22</v>
      </c>
    </row>
    <row r="106" spans="1:17" x14ac:dyDescent="0.25">
      <c r="A106" s="4">
        <v>195</v>
      </c>
      <c r="B106" s="5" t="str">
        <f>VLOOKUP(A106,'Inventory List'!$A$8:$M$163,2)</f>
        <v>Footwear</v>
      </c>
      <c r="C106" s="5" t="str">
        <f>VLOOKUP(A106,'Inventory List'!$A$8:$M$163,3)</f>
        <v>Shoes</v>
      </c>
      <c r="D106" s="30" t="str">
        <f>VLOOKUP(A106,'Inventory List'!$A$8:$M$163,4)</f>
        <v>SlipOns</v>
      </c>
      <c r="E106" s="5" t="str">
        <f>VLOOKUP(A106,'Inventory List'!$A$8:$M$163,5)</f>
        <v>Mens</v>
      </c>
      <c r="F106" s="5" t="str">
        <f>VLOOKUP(A106,'Inventory List'!$A$8:$M$163,6)</f>
        <v>M</v>
      </c>
      <c r="G106" s="5" t="str">
        <f>VLOOKUP(A106,'Inventory List'!$A$8:$M$163,7)</f>
        <v>White</v>
      </c>
      <c r="H106" s="207">
        <v>-1</v>
      </c>
      <c r="I106" s="208">
        <f t="shared" si="5"/>
        <v>2</v>
      </c>
      <c r="J106" s="209">
        <f t="shared" si="6"/>
        <v>11</v>
      </c>
      <c r="K106" s="210">
        <v>0</v>
      </c>
      <c r="L106" s="211">
        <f>VLOOKUP(A106,'Inv Purch Qty by UPC'!A105:B260,2)</f>
        <v>15</v>
      </c>
      <c r="M106" s="27">
        <f>'Sale Qtys by UPC'!B104</f>
        <v>18</v>
      </c>
      <c r="N106" s="212">
        <f t="shared" si="7"/>
        <v>-3</v>
      </c>
      <c r="O106" s="213">
        <f t="shared" si="8"/>
        <v>-1</v>
      </c>
      <c r="P106" s="214">
        <f>VLOOKUP(A106,'Inventory List'!$A$8:$M$163,10)</f>
        <v>5.5</v>
      </c>
      <c r="Q106" s="209">
        <f t="shared" si="9"/>
        <v>-5.5</v>
      </c>
    </row>
    <row r="107" spans="1:17" x14ac:dyDescent="0.25">
      <c r="A107" s="4">
        <v>196</v>
      </c>
      <c r="B107" s="5" t="str">
        <f>VLOOKUP(A107,'Inventory List'!$A$8:$M$163,2)</f>
        <v>Footwear</v>
      </c>
      <c r="C107" s="5" t="str">
        <f>VLOOKUP(A107,'Inventory List'!$A$8:$M$163,3)</f>
        <v>Shoes</v>
      </c>
      <c r="D107" s="30" t="str">
        <f>VLOOKUP(A107,'Inventory List'!$A$8:$M$163,4)</f>
        <v>SlipOns</v>
      </c>
      <c r="E107" s="5" t="str">
        <f>VLOOKUP(A107,'Inventory List'!$A$8:$M$163,5)</f>
        <v>Mens</v>
      </c>
      <c r="F107" s="5" t="str">
        <f>VLOOKUP(A107,'Inventory List'!$A$8:$M$163,6)</f>
        <v>L</v>
      </c>
      <c r="G107" s="5" t="str">
        <f>VLOOKUP(A107,'Inventory List'!$A$8:$M$163,7)</f>
        <v>Black</v>
      </c>
      <c r="H107" s="207">
        <v>4</v>
      </c>
      <c r="I107" s="208">
        <f t="shared" si="5"/>
        <v>2</v>
      </c>
      <c r="J107" s="209">
        <f t="shared" si="6"/>
        <v>17</v>
      </c>
      <c r="K107" s="210">
        <v>0</v>
      </c>
      <c r="L107" s="211">
        <f>VLOOKUP(A107,'Inv Purch Qty by UPC'!A106:B261,2)</f>
        <v>4</v>
      </c>
      <c r="M107" s="27">
        <f>'Sale Qtys by UPC'!B105</f>
        <v>2</v>
      </c>
      <c r="N107" s="212">
        <f t="shared" si="7"/>
        <v>2</v>
      </c>
      <c r="O107" s="213">
        <f t="shared" si="8"/>
        <v>4</v>
      </c>
      <c r="P107" s="214">
        <f>VLOOKUP(A107,'Inventory List'!$A$8:$M$163,10)</f>
        <v>8.5</v>
      </c>
      <c r="Q107" s="209">
        <f t="shared" si="9"/>
        <v>34</v>
      </c>
    </row>
    <row r="108" spans="1:17" x14ac:dyDescent="0.25">
      <c r="A108" s="4">
        <v>197</v>
      </c>
      <c r="B108" s="5" t="str">
        <f>VLOOKUP(A108,'Inventory List'!$A$8:$M$163,2)</f>
        <v>Footwear</v>
      </c>
      <c r="C108" s="5" t="str">
        <f>VLOOKUP(A108,'Inventory List'!$A$8:$M$163,3)</f>
        <v>Shoes</v>
      </c>
      <c r="D108" s="30" t="str">
        <f>VLOOKUP(A108,'Inventory List'!$A$8:$M$163,4)</f>
        <v>SlipOns</v>
      </c>
      <c r="E108" s="5" t="str">
        <f>VLOOKUP(A108,'Inventory List'!$A$8:$M$163,5)</f>
        <v>Mens</v>
      </c>
      <c r="F108" s="5" t="str">
        <f>VLOOKUP(A108,'Inventory List'!$A$8:$M$163,6)</f>
        <v>L</v>
      </c>
      <c r="G108" s="5" t="str">
        <f>VLOOKUP(A108,'Inventory List'!$A$8:$M$163,7)</f>
        <v>Red</v>
      </c>
      <c r="H108" s="207">
        <v>3</v>
      </c>
      <c r="I108" s="208">
        <f t="shared" si="5"/>
        <v>2</v>
      </c>
      <c r="J108" s="209">
        <f t="shared" si="6"/>
        <v>17</v>
      </c>
      <c r="K108" s="210">
        <v>0</v>
      </c>
      <c r="L108" s="211">
        <f>VLOOKUP(A108,'Inv Purch Qty by UPC'!A107:B262,2)</f>
        <v>5</v>
      </c>
      <c r="M108" s="27">
        <f>'Sale Qtys by UPC'!B106</f>
        <v>4</v>
      </c>
      <c r="N108" s="212">
        <f t="shared" si="7"/>
        <v>1</v>
      </c>
      <c r="O108" s="213">
        <f t="shared" si="8"/>
        <v>3</v>
      </c>
      <c r="P108" s="214">
        <f>VLOOKUP(A108,'Inventory List'!$A$8:$M$163,10)</f>
        <v>8.5</v>
      </c>
      <c r="Q108" s="209">
        <f t="shared" si="9"/>
        <v>25.5</v>
      </c>
    </row>
    <row r="109" spans="1:17" x14ac:dyDescent="0.25">
      <c r="A109" s="4">
        <v>198</v>
      </c>
      <c r="B109" s="5" t="str">
        <f>VLOOKUP(A109,'Inventory List'!$A$8:$M$163,2)</f>
        <v>Footwear</v>
      </c>
      <c r="C109" s="5" t="str">
        <f>VLOOKUP(A109,'Inventory List'!$A$8:$M$163,3)</f>
        <v>Shoes</v>
      </c>
      <c r="D109" s="30" t="str">
        <f>VLOOKUP(A109,'Inventory List'!$A$8:$M$163,4)</f>
        <v>SlipOns</v>
      </c>
      <c r="E109" s="5" t="str">
        <f>VLOOKUP(A109,'Inventory List'!$A$8:$M$163,5)</f>
        <v>Mens</v>
      </c>
      <c r="F109" s="5" t="str">
        <f>VLOOKUP(A109,'Inventory List'!$A$8:$M$163,6)</f>
        <v>L</v>
      </c>
      <c r="G109" s="5" t="str">
        <f>VLOOKUP(A109,'Inventory List'!$A$8:$M$163,7)</f>
        <v>White</v>
      </c>
      <c r="H109" s="207">
        <v>2</v>
      </c>
      <c r="I109" s="208">
        <f t="shared" si="5"/>
        <v>0</v>
      </c>
      <c r="J109" s="209">
        <f t="shared" si="6"/>
        <v>0</v>
      </c>
      <c r="K109" s="210">
        <v>0</v>
      </c>
      <c r="L109" s="211">
        <f>VLOOKUP(A109,'Inv Purch Qty by UPC'!A108:B263,2)</f>
        <v>6</v>
      </c>
      <c r="M109" s="27">
        <f>'Sale Qtys by UPC'!B107</f>
        <v>4</v>
      </c>
      <c r="N109" s="212">
        <f t="shared" si="7"/>
        <v>2</v>
      </c>
      <c r="O109" s="213">
        <f t="shared" si="8"/>
        <v>2</v>
      </c>
      <c r="P109" s="214">
        <f>VLOOKUP(A109,'Inventory List'!$A$8:$M$163,10)</f>
        <v>8.5</v>
      </c>
      <c r="Q109" s="209">
        <f t="shared" si="9"/>
        <v>17</v>
      </c>
    </row>
    <row r="110" spans="1:17" x14ac:dyDescent="0.25">
      <c r="A110" s="4">
        <v>199</v>
      </c>
      <c r="B110" s="5" t="str">
        <f>VLOOKUP(A110,'Inventory List'!$A$8:$M$163,2)</f>
        <v>Footwear</v>
      </c>
      <c r="C110" s="5" t="str">
        <f>VLOOKUP(A110,'Inventory List'!$A$8:$M$163,3)</f>
        <v>Shoes</v>
      </c>
      <c r="D110" s="30" t="str">
        <f>VLOOKUP(A110,'Inventory List'!$A$8:$M$163,4)</f>
        <v>SlipOns</v>
      </c>
      <c r="E110" s="5" t="str">
        <f>VLOOKUP(A110,'Inventory List'!$A$8:$M$163,5)</f>
        <v>Womens</v>
      </c>
      <c r="F110" s="5" t="str">
        <f>VLOOKUP(A110,'Inventory List'!$A$8:$M$163,6)</f>
        <v>S</v>
      </c>
      <c r="G110" s="5" t="str">
        <f>VLOOKUP(A110,'Inventory List'!$A$8:$M$163,7)</f>
        <v>Black</v>
      </c>
      <c r="H110" s="207">
        <v>2</v>
      </c>
      <c r="I110" s="208">
        <f t="shared" si="5"/>
        <v>2</v>
      </c>
      <c r="J110" s="209">
        <f t="shared" si="6"/>
        <v>5</v>
      </c>
      <c r="K110" s="210">
        <v>0</v>
      </c>
      <c r="L110" s="211">
        <f>VLOOKUP(A110,'Inv Purch Qty by UPC'!A109:B264,2)</f>
        <v>6</v>
      </c>
      <c r="M110" s="27">
        <f>'Sale Qtys by UPC'!B108</f>
        <v>6</v>
      </c>
      <c r="N110" s="212">
        <f t="shared" si="7"/>
        <v>0</v>
      </c>
      <c r="O110" s="213">
        <f t="shared" si="8"/>
        <v>2</v>
      </c>
      <c r="P110" s="214">
        <f>VLOOKUP(A110,'Inventory List'!$A$8:$M$163,10)</f>
        <v>2.5</v>
      </c>
      <c r="Q110" s="209">
        <f t="shared" si="9"/>
        <v>5</v>
      </c>
    </row>
    <row r="111" spans="1:17" x14ac:dyDescent="0.25">
      <c r="A111" s="4">
        <v>200</v>
      </c>
      <c r="B111" s="5" t="str">
        <f>VLOOKUP(A111,'Inventory List'!$A$8:$M$163,2)</f>
        <v>Footwear</v>
      </c>
      <c r="C111" s="5" t="str">
        <f>VLOOKUP(A111,'Inventory List'!$A$8:$M$163,3)</f>
        <v>Shoes</v>
      </c>
      <c r="D111" s="30" t="str">
        <f>VLOOKUP(A111,'Inventory List'!$A$8:$M$163,4)</f>
        <v>SlipOns</v>
      </c>
      <c r="E111" s="5" t="str">
        <f>VLOOKUP(A111,'Inventory List'!$A$8:$M$163,5)</f>
        <v>Womens</v>
      </c>
      <c r="F111" s="5" t="str">
        <f>VLOOKUP(A111,'Inventory List'!$A$8:$M$163,6)</f>
        <v>S</v>
      </c>
      <c r="G111" s="5" t="str">
        <f>VLOOKUP(A111,'Inventory List'!$A$8:$M$163,7)</f>
        <v>Red</v>
      </c>
      <c r="H111" s="207">
        <v>3</v>
      </c>
      <c r="I111" s="208">
        <f t="shared" si="5"/>
        <v>0</v>
      </c>
      <c r="J111" s="209">
        <f t="shared" si="6"/>
        <v>0</v>
      </c>
      <c r="K111" s="210">
        <v>0</v>
      </c>
      <c r="L111" s="211">
        <f>VLOOKUP(A111,'Inv Purch Qty by UPC'!A110:B265,2)</f>
        <v>5</v>
      </c>
      <c r="M111" s="27">
        <f>'Sale Qtys by UPC'!B109</f>
        <v>2</v>
      </c>
      <c r="N111" s="212">
        <f t="shared" si="7"/>
        <v>3</v>
      </c>
      <c r="O111" s="213">
        <f t="shared" si="8"/>
        <v>3</v>
      </c>
      <c r="P111" s="214">
        <f>VLOOKUP(A111,'Inventory List'!$A$8:$M$163,10)</f>
        <v>2.5</v>
      </c>
      <c r="Q111" s="209">
        <f t="shared" si="9"/>
        <v>7.5</v>
      </c>
    </row>
    <row r="112" spans="1:17" x14ac:dyDescent="0.25">
      <c r="A112" s="4">
        <v>201</v>
      </c>
      <c r="B112" s="5" t="str">
        <f>VLOOKUP(A112,'Inventory List'!$A$8:$M$163,2)</f>
        <v>Footwear</v>
      </c>
      <c r="C112" s="5" t="str">
        <f>VLOOKUP(A112,'Inventory List'!$A$8:$M$163,3)</f>
        <v>Shoes</v>
      </c>
      <c r="D112" s="30" t="str">
        <f>VLOOKUP(A112,'Inventory List'!$A$8:$M$163,4)</f>
        <v>SlipOns</v>
      </c>
      <c r="E112" s="5" t="str">
        <f>VLOOKUP(A112,'Inventory List'!$A$8:$M$163,5)</f>
        <v>Womens</v>
      </c>
      <c r="F112" s="5" t="str">
        <f>VLOOKUP(A112,'Inventory List'!$A$8:$M$163,6)</f>
        <v>S</v>
      </c>
      <c r="G112" s="5" t="str">
        <f>VLOOKUP(A112,'Inventory List'!$A$8:$M$163,7)</f>
        <v>White</v>
      </c>
      <c r="H112" s="207">
        <v>2</v>
      </c>
      <c r="I112" s="208">
        <f t="shared" si="5"/>
        <v>2</v>
      </c>
      <c r="J112" s="209">
        <f t="shared" si="6"/>
        <v>5</v>
      </c>
      <c r="K112" s="210">
        <v>0</v>
      </c>
      <c r="L112" s="211">
        <f>VLOOKUP(A112,'Inv Purch Qty by UPC'!A111:B266,2)</f>
        <v>6</v>
      </c>
      <c r="M112" s="27">
        <f>'Sale Qtys by UPC'!B110</f>
        <v>6</v>
      </c>
      <c r="N112" s="212">
        <f t="shared" si="7"/>
        <v>0</v>
      </c>
      <c r="O112" s="213">
        <f t="shared" si="8"/>
        <v>2</v>
      </c>
      <c r="P112" s="214">
        <f>VLOOKUP(A112,'Inventory List'!$A$8:$M$163,10)</f>
        <v>2.5</v>
      </c>
      <c r="Q112" s="209">
        <f t="shared" si="9"/>
        <v>5</v>
      </c>
    </row>
    <row r="113" spans="1:17" x14ac:dyDescent="0.25">
      <c r="A113" s="4">
        <v>202</v>
      </c>
      <c r="B113" s="5" t="str">
        <f>VLOOKUP(A113,'Inventory List'!$A$8:$M$163,2)</f>
        <v>Footwear</v>
      </c>
      <c r="C113" s="5" t="str">
        <f>VLOOKUP(A113,'Inventory List'!$A$8:$M$163,3)</f>
        <v>Shoes</v>
      </c>
      <c r="D113" s="30" t="str">
        <f>VLOOKUP(A113,'Inventory List'!$A$8:$M$163,4)</f>
        <v>SlipOns</v>
      </c>
      <c r="E113" s="5" t="str">
        <f>VLOOKUP(A113,'Inventory List'!$A$8:$M$163,5)</f>
        <v>Womens</v>
      </c>
      <c r="F113" s="5" t="str">
        <f>VLOOKUP(A113,'Inventory List'!$A$8:$M$163,6)</f>
        <v>M</v>
      </c>
      <c r="G113" s="5" t="str">
        <f>VLOOKUP(A113,'Inventory List'!$A$8:$M$163,7)</f>
        <v>Black</v>
      </c>
      <c r="H113" s="207">
        <v>4</v>
      </c>
      <c r="I113" s="208">
        <f t="shared" si="5"/>
        <v>2</v>
      </c>
      <c r="J113" s="209">
        <f t="shared" si="6"/>
        <v>11</v>
      </c>
      <c r="K113" s="210">
        <v>0</v>
      </c>
      <c r="L113" s="211">
        <f>VLOOKUP(A113,'Inv Purch Qty by UPC'!A112:B267,2)</f>
        <v>8</v>
      </c>
      <c r="M113" s="27">
        <f>'Sale Qtys by UPC'!B111</f>
        <v>6</v>
      </c>
      <c r="N113" s="212">
        <f t="shared" si="7"/>
        <v>2</v>
      </c>
      <c r="O113" s="213">
        <f t="shared" si="8"/>
        <v>4</v>
      </c>
      <c r="P113" s="214">
        <f>VLOOKUP(A113,'Inventory List'!$A$8:$M$163,10)</f>
        <v>5.5</v>
      </c>
      <c r="Q113" s="209">
        <f t="shared" si="9"/>
        <v>22</v>
      </c>
    </row>
    <row r="114" spans="1:17" x14ac:dyDescent="0.25">
      <c r="A114" s="4">
        <v>203</v>
      </c>
      <c r="B114" s="5" t="str">
        <f>VLOOKUP(A114,'Inventory List'!$A$8:$M$163,2)</f>
        <v>Footwear</v>
      </c>
      <c r="C114" s="5" t="str">
        <f>VLOOKUP(A114,'Inventory List'!$A$8:$M$163,3)</f>
        <v>Shoes</v>
      </c>
      <c r="D114" s="30" t="str">
        <f>VLOOKUP(A114,'Inventory List'!$A$8:$M$163,4)</f>
        <v>SlipOns</v>
      </c>
      <c r="E114" s="5" t="str">
        <f>VLOOKUP(A114,'Inventory List'!$A$8:$M$163,5)</f>
        <v>Womens</v>
      </c>
      <c r="F114" s="5" t="str">
        <f>VLOOKUP(A114,'Inventory List'!$A$8:$M$163,6)</f>
        <v>M</v>
      </c>
      <c r="G114" s="5" t="str">
        <f>VLOOKUP(A114,'Inventory List'!$A$8:$M$163,7)</f>
        <v>Red</v>
      </c>
      <c r="H114" s="207">
        <v>2</v>
      </c>
      <c r="I114" s="208">
        <f t="shared" si="5"/>
        <v>0</v>
      </c>
      <c r="J114" s="209">
        <f t="shared" si="6"/>
        <v>0</v>
      </c>
      <c r="K114" s="210">
        <v>0</v>
      </c>
      <c r="L114" s="211">
        <f>VLOOKUP(A114,'Inv Purch Qty by UPC'!A113:B268,2)</f>
        <v>8</v>
      </c>
      <c r="M114" s="27">
        <f>'Sale Qtys by UPC'!B112</f>
        <v>6</v>
      </c>
      <c r="N114" s="212">
        <f t="shared" si="7"/>
        <v>2</v>
      </c>
      <c r="O114" s="213">
        <f t="shared" si="8"/>
        <v>2</v>
      </c>
      <c r="P114" s="214">
        <f>VLOOKUP(A114,'Inventory List'!$A$8:$M$163,10)</f>
        <v>5.5</v>
      </c>
      <c r="Q114" s="209">
        <f t="shared" si="9"/>
        <v>11</v>
      </c>
    </row>
    <row r="115" spans="1:17" x14ac:dyDescent="0.25">
      <c r="A115" s="4">
        <v>204</v>
      </c>
      <c r="B115" s="5" t="str">
        <f>VLOOKUP(A115,'Inventory List'!$A$8:$M$163,2)</f>
        <v>Footwear</v>
      </c>
      <c r="C115" s="5" t="str">
        <f>VLOOKUP(A115,'Inventory List'!$A$8:$M$163,3)</f>
        <v>Shoes</v>
      </c>
      <c r="D115" s="30" t="str">
        <f>VLOOKUP(A115,'Inventory List'!$A$8:$M$163,4)</f>
        <v>SlipOns</v>
      </c>
      <c r="E115" s="5" t="str">
        <f>VLOOKUP(A115,'Inventory List'!$A$8:$M$163,5)</f>
        <v>Womens</v>
      </c>
      <c r="F115" s="5" t="str">
        <f>VLOOKUP(A115,'Inventory List'!$A$8:$M$163,6)</f>
        <v>M</v>
      </c>
      <c r="G115" s="5" t="str">
        <f>VLOOKUP(A115,'Inventory List'!$A$8:$M$163,7)</f>
        <v>White</v>
      </c>
      <c r="H115" s="207">
        <v>2</v>
      </c>
      <c r="I115" s="208">
        <f t="shared" si="5"/>
        <v>0</v>
      </c>
      <c r="J115" s="209">
        <f t="shared" si="6"/>
        <v>0</v>
      </c>
      <c r="K115" s="210">
        <v>0</v>
      </c>
      <c r="L115" s="211">
        <f>VLOOKUP(A115,'Inv Purch Qty by UPC'!A114:B269,2)</f>
        <v>8</v>
      </c>
      <c r="M115" s="27">
        <f>'Sale Qtys by UPC'!B113</f>
        <v>6</v>
      </c>
      <c r="N115" s="212">
        <f t="shared" si="7"/>
        <v>2</v>
      </c>
      <c r="O115" s="213">
        <f t="shared" si="8"/>
        <v>2</v>
      </c>
      <c r="P115" s="214">
        <f>VLOOKUP(A115,'Inventory List'!$A$8:$M$163,10)</f>
        <v>5.5</v>
      </c>
      <c r="Q115" s="209">
        <f t="shared" si="9"/>
        <v>11</v>
      </c>
    </row>
    <row r="116" spans="1:17" x14ac:dyDescent="0.25">
      <c r="A116" s="4">
        <v>205</v>
      </c>
      <c r="B116" s="5" t="str">
        <f>VLOOKUP(A116,'Inventory List'!$A$8:$M$163,2)</f>
        <v>Footwear</v>
      </c>
      <c r="C116" s="5" t="str">
        <f>VLOOKUP(A116,'Inventory List'!$A$8:$M$163,3)</f>
        <v>Shoes</v>
      </c>
      <c r="D116" s="30" t="str">
        <f>VLOOKUP(A116,'Inventory List'!$A$8:$M$163,4)</f>
        <v>SlipOns</v>
      </c>
      <c r="E116" s="5" t="str">
        <f>VLOOKUP(A116,'Inventory List'!$A$8:$M$163,5)</f>
        <v>Womens</v>
      </c>
      <c r="F116" s="5" t="str">
        <f>VLOOKUP(A116,'Inventory List'!$A$8:$M$163,6)</f>
        <v>L</v>
      </c>
      <c r="G116" s="5" t="str">
        <f>VLOOKUP(A116,'Inventory List'!$A$8:$M$163,7)</f>
        <v>Black</v>
      </c>
      <c r="H116" s="207">
        <v>3</v>
      </c>
      <c r="I116" s="208">
        <f t="shared" si="5"/>
        <v>0</v>
      </c>
      <c r="J116" s="209">
        <f t="shared" si="6"/>
        <v>0</v>
      </c>
      <c r="K116" s="210">
        <v>0</v>
      </c>
      <c r="L116" s="211">
        <f>VLOOKUP(A116,'Inv Purch Qty by UPC'!A115:B270,2)</f>
        <v>5</v>
      </c>
      <c r="M116" s="27">
        <f>'Sale Qtys by UPC'!B114</f>
        <v>2</v>
      </c>
      <c r="N116" s="212">
        <f t="shared" si="7"/>
        <v>3</v>
      </c>
      <c r="O116" s="213">
        <f t="shared" si="8"/>
        <v>3</v>
      </c>
      <c r="P116" s="214">
        <f>VLOOKUP(A116,'Inventory List'!$A$8:$M$163,10)</f>
        <v>8.5</v>
      </c>
      <c r="Q116" s="209">
        <f t="shared" si="9"/>
        <v>25.5</v>
      </c>
    </row>
    <row r="117" spans="1:17" x14ac:dyDescent="0.25">
      <c r="A117" s="4">
        <v>206</v>
      </c>
      <c r="B117" s="5" t="str">
        <f>VLOOKUP(A117,'Inventory List'!$A$8:$M$163,2)</f>
        <v>Footwear</v>
      </c>
      <c r="C117" s="5" t="str">
        <f>VLOOKUP(A117,'Inventory List'!$A$8:$M$163,3)</f>
        <v>Shoes</v>
      </c>
      <c r="D117" s="30" t="str">
        <f>VLOOKUP(A117,'Inventory List'!$A$8:$M$163,4)</f>
        <v>SlipOns</v>
      </c>
      <c r="E117" s="5" t="str">
        <f>VLOOKUP(A117,'Inventory List'!$A$8:$M$163,5)</f>
        <v>Womens</v>
      </c>
      <c r="F117" s="5" t="str">
        <f>VLOOKUP(A117,'Inventory List'!$A$8:$M$163,6)</f>
        <v>L</v>
      </c>
      <c r="G117" s="5" t="str">
        <f>VLOOKUP(A117,'Inventory List'!$A$8:$M$163,7)</f>
        <v>Red</v>
      </c>
      <c r="H117" s="207">
        <v>3</v>
      </c>
      <c r="I117" s="208">
        <f t="shared" si="5"/>
        <v>2</v>
      </c>
      <c r="J117" s="209">
        <f t="shared" si="6"/>
        <v>17</v>
      </c>
      <c r="K117" s="210">
        <v>0</v>
      </c>
      <c r="L117" s="211">
        <f>VLOOKUP(A117,'Inv Purch Qty by UPC'!A116:B271,2)</f>
        <v>11</v>
      </c>
      <c r="M117" s="27">
        <f>'Sale Qtys by UPC'!B115</f>
        <v>10</v>
      </c>
      <c r="N117" s="212">
        <f t="shared" si="7"/>
        <v>1</v>
      </c>
      <c r="O117" s="213">
        <f t="shared" si="8"/>
        <v>3</v>
      </c>
      <c r="P117" s="214">
        <f>VLOOKUP(A117,'Inventory List'!$A$8:$M$163,10)</f>
        <v>8.5</v>
      </c>
      <c r="Q117" s="209">
        <f t="shared" si="9"/>
        <v>25.5</v>
      </c>
    </row>
    <row r="118" spans="1:17" x14ac:dyDescent="0.25">
      <c r="A118" s="4">
        <v>207</v>
      </c>
      <c r="B118" s="5" t="str">
        <f>VLOOKUP(A118,'Inventory List'!$A$8:$M$163,2)</f>
        <v>Footwear</v>
      </c>
      <c r="C118" s="5" t="str">
        <f>VLOOKUP(A118,'Inventory List'!$A$8:$M$163,3)</f>
        <v>Shoes</v>
      </c>
      <c r="D118" s="30" t="str">
        <f>VLOOKUP(A118,'Inventory List'!$A$8:$M$163,4)</f>
        <v>SlipOns</v>
      </c>
      <c r="E118" s="5" t="str">
        <f>VLOOKUP(A118,'Inventory List'!$A$8:$M$163,5)</f>
        <v>Womens</v>
      </c>
      <c r="F118" s="5" t="str">
        <f>VLOOKUP(A118,'Inventory List'!$A$8:$M$163,6)</f>
        <v>L</v>
      </c>
      <c r="G118" s="5" t="str">
        <f>VLOOKUP(A118,'Inventory List'!$A$8:$M$163,7)</f>
        <v>White</v>
      </c>
      <c r="H118" s="207">
        <v>4</v>
      </c>
      <c r="I118" s="208">
        <f t="shared" si="5"/>
        <v>2</v>
      </c>
      <c r="J118" s="209">
        <f t="shared" si="6"/>
        <v>17</v>
      </c>
      <c r="K118" s="210">
        <v>0</v>
      </c>
      <c r="L118" s="211">
        <f>VLOOKUP(A118,'Inv Purch Qty by UPC'!A117:B272,2)</f>
        <v>4</v>
      </c>
      <c r="M118" s="27">
        <f>'Sale Qtys by UPC'!B116</f>
        <v>2</v>
      </c>
      <c r="N118" s="212">
        <f t="shared" si="7"/>
        <v>2</v>
      </c>
      <c r="O118" s="213">
        <f t="shared" si="8"/>
        <v>4</v>
      </c>
      <c r="P118" s="214">
        <f>VLOOKUP(A118,'Inventory List'!$A$8:$M$163,10)</f>
        <v>8.5</v>
      </c>
      <c r="Q118" s="209">
        <f t="shared" si="9"/>
        <v>34</v>
      </c>
    </row>
    <row r="119" spans="1:17" x14ac:dyDescent="0.25">
      <c r="A119" s="4">
        <v>208</v>
      </c>
      <c r="B119" s="5" t="str">
        <f>VLOOKUP(A119,'Inventory List'!$A$8:$M$163,2)</f>
        <v>Footwear</v>
      </c>
      <c r="C119" s="5" t="str">
        <f>VLOOKUP(A119,'Inventory List'!$A$8:$M$163,3)</f>
        <v>Shoes</v>
      </c>
      <c r="D119" s="30" t="str">
        <f>VLOOKUP(A119,'Inventory List'!$A$8:$M$163,4)</f>
        <v>SlipOns</v>
      </c>
      <c r="E119" s="5" t="str">
        <f>VLOOKUP(A119,'Inventory List'!$A$8:$M$163,5)</f>
        <v>Boys</v>
      </c>
      <c r="F119" s="5" t="str">
        <f>VLOOKUP(A119,'Inventory List'!$A$8:$M$163,6)</f>
        <v>S</v>
      </c>
      <c r="G119" s="5" t="str">
        <f>VLOOKUP(A119,'Inventory List'!$A$8:$M$163,7)</f>
        <v>Black</v>
      </c>
      <c r="H119" s="207">
        <v>2</v>
      </c>
      <c r="I119" s="208">
        <f t="shared" si="5"/>
        <v>2</v>
      </c>
      <c r="J119" s="209">
        <f t="shared" si="6"/>
        <v>9</v>
      </c>
      <c r="K119" s="210">
        <v>0</v>
      </c>
      <c r="L119" s="211">
        <f>VLOOKUP(A119,'Inv Purch Qty by UPC'!A118:B273,2)</f>
        <v>10</v>
      </c>
      <c r="M119" s="27">
        <f>'Sale Qtys by UPC'!B117</f>
        <v>10</v>
      </c>
      <c r="N119" s="212">
        <f t="shared" si="7"/>
        <v>0</v>
      </c>
      <c r="O119" s="213">
        <f t="shared" si="8"/>
        <v>2</v>
      </c>
      <c r="P119" s="214">
        <f>VLOOKUP(A119,'Inventory List'!$A$8:$M$163,10)</f>
        <v>4.5</v>
      </c>
      <c r="Q119" s="209">
        <f t="shared" si="9"/>
        <v>9</v>
      </c>
    </row>
    <row r="120" spans="1:17" x14ac:dyDescent="0.25">
      <c r="A120" s="4">
        <v>209</v>
      </c>
      <c r="B120" s="5" t="str">
        <f>VLOOKUP(A120,'Inventory List'!$A$8:$M$163,2)</f>
        <v>Footwear</v>
      </c>
      <c r="C120" s="5" t="str">
        <f>VLOOKUP(A120,'Inventory List'!$A$8:$M$163,3)</f>
        <v>Shoes</v>
      </c>
      <c r="D120" s="30" t="str">
        <f>VLOOKUP(A120,'Inventory List'!$A$8:$M$163,4)</f>
        <v>SlipOns</v>
      </c>
      <c r="E120" s="5" t="str">
        <f>VLOOKUP(A120,'Inventory List'!$A$8:$M$163,5)</f>
        <v>Boys</v>
      </c>
      <c r="F120" s="5" t="str">
        <f>VLOOKUP(A120,'Inventory List'!$A$8:$M$163,6)</f>
        <v>S</v>
      </c>
      <c r="G120" s="5" t="str">
        <f>VLOOKUP(A120,'Inventory List'!$A$8:$M$163,7)</f>
        <v>Red</v>
      </c>
      <c r="H120" s="207">
        <v>3</v>
      </c>
      <c r="I120" s="208">
        <f t="shared" si="5"/>
        <v>0</v>
      </c>
      <c r="J120" s="209">
        <f t="shared" si="6"/>
        <v>0</v>
      </c>
      <c r="K120" s="210">
        <v>0</v>
      </c>
      <c r="L120" s="211">
        <f>VLOOKUP(A120,'Inv Purch Qty by UPC'!A119:B274,2)</f>
        <v>5</v>
      </c>
      <c r="M120" s="27">
        <f>'Sale Qtys by UPC'!B118</f>
        <v>2</v>
      </c>
      <c r="N120" s="212">
        <f t="shared" si="7"/>
        <v>3</v>
      </c>
      <c r="O120" s="213">
        <f t="shared" si="8"/>
        <v>3</v>
      </c>
      <c r="P120" s="214">
        <f>VLOOKUP(A120,'Inventory List'!$A$8:$M$163,10)</f>
        <v>4.5</v>
      </c>
      <c r="Q120" s="209">
        <f t="shared" si="9"/>
        <v>13.5</v>
      </c>
    </row>
    <row r="121" spans="1:17" x14ac:dyDescent="0.25">
      <c r="A121" s="4">
        <v>210</v>
      </c>
      <c r="B121" s="5" t="str">
        <f>VLOOKUP(A121,'Inventory List'!$A$8:$M$163,2)</f>
        <v>Footwear</v>
      </c>
      <c r="C121" s="5" t="str">
        <f>VLOOKUP(A121,'Inventory List'!$A$8:$M$163,3)</f>
        <v>Shoes</v>
      </c>
      <c r="D121" s="30" t="str">
        <f>VLOOKUP(A121,'Inventory List'!$A$8:$M$163,4)</f>
        <v>SlipOns</v>
      </c>
      <c r="E121" s="5" t="str">
        <f>VLOOKUP(A121,'Inventory List'!$A$8:$M$163,5)</f>
        <v>Boys</v>
      </c>
      <c r="F121" s="5" t="str">
        <f>VLOOKUP(A121,'Inventory List'!$A$8:$M$163,6)</f>
        <v>S</v>
      </c>
      <c r="G121" s="5" t="str">
        <f>VLOOKUP(A121,'Inventory List'!$A$8:$M$163,7)</f>
        <v>White</v>
      </c>
      <c r="H121" s="207">
        <v>4</v>
      </c>
      <c r="I121" s="208">
        <f t="shared" si="5"/>
        <v>2</v>
      </c>
      <c r="J121" s="209">
        <f t="shared" si="6"/>
        <v>9</v>
      </c>
      <c r="K121" s="210">
        <v>0</v>
      </c>
      <c r="L121" s="211">
        <f>VLOOKUP(A121,'Inv Purch Qty by UPC'!A120:B275,2)</f>
        <v>6</v>
      </c>
      <c r="M121" s="27">
        <f>'Sale Qtys by UPC'!B119</f>
        <v>4</v>
      </c>
      <c r="N121" s="212">
        <f t="shared" si="7"/>
        <v>2</v>
      </c>
      <c r="O121" s="213">
        <f t="shared" si="8"/>
        <v>4</v>
      </c>
      <c r="P121" s="214">
        <f>VLOOKUP(A121,'Inventory List'!$A$8:$M$163,10)</f>
        <v>4.5</v>
      </c>
      <c r="Q121" s="209">
        <f t="shared" si="9"/>
        <v>18</v>
      </c>
    </row>
    <row r="122" spans="1:17" x14ac:dyDescent="0.25">
      <c r="A122" s="4">
        <v>211</v>
      </c>
      <c r="B122" s="5" t="str">
        <f>VLOOKUP(A122,'Inventory List'!$A$8:$M$163,2)</f>
        <v>Footwear</v>
      </c>
      <c r="C122" s="5" t="str">
        <f>VLOOKUP(A122,'Inventory List'!$A$8:$M$163,3)</f>
        <v>Shoes</v>
      </c>
      <c r="D122" s="30" t="str">
        <f>VLOOKUP(A122,'Inventory List'!$A$8:$M$163,4)</f>
        <v>SlipOns</v>
      </c>
      <c r="E122" s="5" t="str">
        <f>VLOOKUP(A122,'Inventory List'!$A$8:$M$163,5)</f>
        <v>Boys</v>
      </c>
      <c r="F122" s="5" t="str">
        <f>VLOOKUP(A122,'Inventory List'!$A$8:$M$163,6)</f>
        <v>M</v>
      </c>
      <c r="G122" s="5" t="str">
        <f>VLOOKUP(A122,'Inventory List'!$A$8:$M$163,7)</f>
        <v>Black</v>
      </c>
      <c r="H122" s="207">
        <v>4</v>
      </c>
      <c r="I122" s="208">
        <f t="shared" si="5"/>
        <v>2</v>
      </c>
      <c r="J122" s="209">
        <f t="shared" si="6"/>
        <v>5</v>
      </c>
      <c r="K122" s="210">
        <v>0</v>
      </c>
      <c r="L122" s="211">
        <f>VLOOKUP(A122,'Inv Purch Qty by UPC'!A121:B276,2)</f>
        <v>8</v>
      </c>
      <c r="M122" s="27">
        <f>'Sale Qtys by UPC'!B120</f>
        <v>6</v>
      </c>
      <c r="N122" s="212">
        <f t="shared" si="7"/>
        <v>2</v>
      </c>
      <c r="O122" s="213">
        <f t="shared" si="8"/>
        <v>4</v>
      </c>
      <c r="P122" s="214">
        <f>VLOOKUP(A122,'Inventory List'!$A$8:$M$163,10)</f>
        <v>2.5</v>
      </c>
      <c r="Q122" s="209">
        <f t="shared" si="9"/>
        <v>10</v>
      </c>
    </row>
    <row r="123" spans="1:17" x14ac:dyDescent="0.25">
      <c r="A123" s="4">
        <v>212</v>
      </c>
      <c r="B123" s="5" t="str">
        <f>VLOOKUP(A123,'Inventory List'!$A$8:$M$163,2)</f>
        <v>Footwear</v>
      </c>
      <c r="C123" s="5" t="str">
        <f>VLOOKUP(A123,'Inventory List'!$A$8:$M$163,3)</f>
        <v>Shoes</v>
      </c>
      <c r="D123" s="30" t="str">
        <f>VLOOKUP(A123,'Inventory List'!$A$8:$M$163,4)</f>
        <v>SlipOns</v>
      </c>
      <c r="E123" s="5" t="str">
        <f>VLOOKUP(A123,'Inventory List'!$A$8:$M$163,5)</f>
        <v>Boys</v>
      </c>
      <c r="F123" s="5" t="str">
        <f>VLOOKUP(A123,'Inventory List'!$A$8:$M$163,6)</f>
        <v>M</v>
      </c>
      <c r="G123" s="5" t="str">
        <f>VLOOKUP(A123,'Inventory List'!$A$8:$M$163,7)</f>
        <v>Red</v>
      </c>
      <c r="H123" s="207">
        <v>-1</v>
      </c>
      <c r="I123" s="208">
        <f t="shared" si="5"/>
        <v>2</v>
      </c>
      <c r="J123" s="209">
        <f t="shared" si="6"/>
        <v>5</v>
      </c>
      <c r="K123" s="210">
        <v>0</v>
      </c>
      <c r="L123" s="211">
        <f>VLOOKUP(A123,'Inv Purch Qty by UPC'!A122:B277,2)</f>
        <v>15</v>
      </c>
      <c r="M123" s="27">
        <f>'Sale Qtys by UPC'!B121</f>
        <v>18</v>
      </c>
      <c r="N123" s="212">
        <f t="shared" si="7"/>
        <v>-3</v>
      </c>
      <c r="O123" s="213">
        <f t="shared" si="8"/>
        <v>-1</v>
      </c>
      <c r="P123" s="214">
        <f>VLOOKUP(A123,'Inventory List'!$A$8:$M$163,10)</f>
        <v>2.5</v>
      </c>
      <c r="Q123" s="209">
        <f t="shared" si="9"/>
        <v>-2.5</v>
      </c>
    </row>
    <row r="124" spans="1:17" x14ac:dyDescent="0.25">
      <c r="A124" s="4">
        <v>213</v>
      </c>
      <c r="B124" s="5" t="str">
        <f>VLOOKUP(A124,'Inventory List'!$A$8:$M$163,2)</f>
        <v>Footwear</v>
      </c>
      <c r="C124" s="5" t="str">
        <f>VLOOKUP(A124,'Inventory List'!$A$8:$M$163,3)</f>
        <v>Shoes</v>
      </c>
      <c r="D124" s="30" t="str">
        <f>VLOOKUP(A124,'Inventory List'!$A$8:$M$163,4)</f>
        <v>SlipOns</v>
      </c>
      <c r="E124" s="5" t="str">
        <f>VLOOKUP(A124,'Inventory List'!$A$8:$M$163,5)</f>
        <v>Boys</v>
      </c>
      <c r="F124" s="5" t="str">
        <f>VLOOKUP(A124,'Inventory List'!$A$8:$M$163,6)</f>
        <v>M</v>
      </c>
      <c r="G124" s="5" t="str">
        <f>VLOOKUP(A124,'Inventory List'!$A$8:$M$163,7)</f>
        <v>White</v>
      </c>
      <c r="H124" s="207">
        <v>2</v>
      </c>
      <c r="I124" s="208">
        <f t="shared" si="5"/>
        <v>0</v>
      </c>
      <c r="J124" s="209">
        <f t="shared" si="6"/>
        <v>0</v>
      </c>
      <c r="K124" s="210">
        <v>0</v>
      </c>
      <c r="L124" s="211">
        <f>VLOOKUP(A124,'Inv Purch Qty by UPC'!A123:B278,2)</f>
        <v>8</v>
      </c>
      <c r="M124" s="27">
        <f>'Sale Qtys by UPC'!B122</f>
        <v>6</v>
      </c>
      <c r="N124" s="212">
        <f t="shared" si="7"/>
        <v>2</v>
      </c>
      <c r="O124" s="213">
        <f t="shared" si="8"/>
        <v>2</v>
      </c>
      <c r="P124" s="214">
        <f>VLOOKUP(A124,'Inventory List'!$A$8:$M$163,10)</f>
        <v>2.5</v>
      </c>
      <c r="Q124" s="209">
        <f t="shared" si="9"/>
        <v>5</v>
      </c>
    </row>
    <row r="125" spans="1:17" x14ac:dyDescent="0.25">
      <c r="A125" s="4">
        <v>214</v>
      </c>
      <c r="B125" s="5" t="str">
        <f>VLOOKUP(A125,'Inventory List'!$A$8:$M$163,2)</f>
        <v>Footwear</v>
      </c>
      <c r="C125" s="5" t="str">
        <f>VLOOKUP(A125,'Inventory List'!$A$8:$M$163,3)</f>
        <v>Shoes</v>
      </c>
      <c r="D125" s="30" t="str">
        <f>VLOOKUP(A125,'Inventory List'!$A$8:$M$163,4)</f>
        <v>SlipOns</v>
      </c>
      <c r="E125" s="5" t="str">
        <f>VLOOKUP(A125,'Inventory List'!$A$8:$M$163,5)</f>
        <v>Boys</v>
      </c>
      <c r="F125" s="5" t="str">
        <f>VLOOKUP(A125,'Inventory List'!$A$8:$M$163,6)</f>
        <v>L</v>
      </c>
      <c r="G125" s="5" t="str">
        <f>VLOOKUP(A125,'Inventory List'!$A$8:$M$163,7)</f>
        <v>Black</v>
      </c>
      <c r="H125" s="207">
        <v>2</v>
      </c>
      <c r="I125" s="208">
        <f t="shared" si="5"/>
        <v>2</v>
      </c>
      <c r="J125" s="209">
        <f t="shared" si="6"/>
        <v>11</v>
      </c>
      <c r="K125" s="210">
        <v>0</v>
      </c>
      <c r="L125" s="211">
        <f>VLOOKUP(A125,'Inv Purch Qty by UPC'!A124:B279,2)</f>
        <v>10</v>
      </c>
      <c r="M125" s="27">
        <f>'Sale Qtys by UPC'!B123</f>
        <v>10</v>
      </c>
      <c r="N125" s="212">
        <f t="shared" si="7"/>
        <v>0</v>
      </c>
      <c r="O125" s="213">
        <f t="shared" si="8"/>
        <v>2</v>
      </c>
      <c r="P125" s="214">
        <f>VLOOKUP(A125,'Inventory List'!$A$8:$M$163,10)</f>
        <v>5.5</v>
      </c>
      <c r="Q125" s="209">
        <f t="shared" si="9"/>
        <v>11</v>
      </c>
    </row>
    <row r="126" spans="1:17" x14ac:dyDescent="0.25">
      <c r="A126" s="4">
        <v>215</v>
      </c>
      <c r="B126" s="5" t="str">
        <f>VLOOKUP(A126,'Inventory List'!$A$8:$M$163,2)</f>
        <v>Footwear</v>
      </c>
      <c r="C126" s="5" t="str">
        <f>VLOOKUP(A126,'Inventory List'!$A$8:$M$163,3)</f>
        <v>Shoes</v>
      </c>
      <c r="D126" s="30" t="str">
        <f>VLOOKUP(A126,'Inventory List'!$A$8:$M$163,4)</f>
        <v>SlipOns</v>
      </c>
      <c r="E126" s="5" t="str">
        <f>VLOOKUP(A126,'Inventory List'!$A$8:$M$163,5)</f>
        <v>Boys</v>
      </c>
      <c r="F126" s="5" t="str">
        <f>VLOOKUP(A126,'Inventory List'!$A$8:$M$163,6)</f>
        <v>L</v>
      </c>
      <c r="G126" s="5" t="str">
        <f>VLOOKUP(A126,'Inventory List'!$A$8:$M$163,7)</f>
        <v>Red</v>
      </c>
      <c r="H126" s="207">
        <v>1</v>
      </c>
      <c r="I126" s="208">
        <f t="shared" si="5"/>
        <v>2</v>
      </c>
      <c r="J126" s="209">
        <f t="shared" si="6"/>
        <v>11</v>
      </c>
      <c r="K126" s="210">
        <v>0</v>
      </c>
      <c r="L126" s="211">
        <f>VLOOKUP(A126,'Inv Purch Qty by UPC'!A125:B280,2)</f>
        <v>7</v>
      </c>
      <c r="M126" s="27">
        <f>'Sale Qtys by UPC'!B124</f>
        <v>8</v>
      </c>
      <c r="N126" s="212">
        <f t="shared" si="7"/>
        <v>-1</v>
      </c>
      <c r="O126" s="213">
        <f t="shared" si="8"/>
        <v>1</v>
      </c>
      <c r="P126" s="214">
        <f>VLOOKUP(A126,'Inventory List'!$A$8:$M$163,10)</f>
        <v>5.5</v>
      </c>
      <c r="Q126" s="209">
        <f t="shared" si="9"/>
        <v>5.5</v>
      </c>
    </row>
    <row r="127" spans="1:17" x14ac:dyDescent="0.25">
      <c r="A127" s="4">
        <v>216</v>
      </c>
      <c r="B127" s="5" t="str">
        <f>VLOOKUP(A127,'Inventory List'!$A$8:$M$163,2)</f>
        <v>Footwear</v>
      </c>
      <c r="C127" s="5" t="str">
        <f>VLOOKUP(A127,'Inventory List'!$A$8:$M$163,3)</f>
        <v>Shoes</v>
      </c>
      <c r="D127" s="30" t="str">
        <f>VLOOKUP(A127,'Inventory List'!$A$8:$M$163,4)</f>
        <v>SlipOns</v>
      </c>
      <c r="E127" s="5" t="str">
        <f>VLOOKUP(A127,'Inventory List'!$A$8:$M$163,5)</f>
        <v>Boys</v>
      </c>
      <c r="F127" s="5" t="str">
        <f>VLOOKUP(A127,'Inventory List'!$A$8:$M$163,6)</f>
        <v>L</v>
      </c>
      <c r="G127" s="5" t="str">
        <f>VLOOKUP(A127,'Inventory List'!$A$8:$M$163,7)</f>
        <v>White</v>
      </c>
      <c r="H127" s="207">
        <v>5</v>
      </c>
      <c r="I127" s="208">
        <f t="shared" si="5"/>
        <v>2</v>
      </c>
      <c r="J127" s="209">
        <f t="shared" si="6"/>
        <v>11</v>
      </c>
      <c r="K127" s="210">
        <v>0</v>
      </c>
      <c r="L127" s="211">
        <f>VLOOKUP(A127,'Inv Purch Qty by UPC'!A126:B281,2)</f>
        <v>5</v>
      </c>
      <c r="M127" s="27">
        <f>'Sale Qtys by UPC'!B125</f>
        <v>2</v>
      </c>
      <c r="N127" s="212">
        <f t="shared" si="7"/>
        <v>3</v>
      </c>
      <c r="O127" s="213">
        <f t="shared" si="8"/>
        <v>5</v>
      </c>
      <c r="P127" s="214">
        <f>VLOOKUP(A127,'Inventory List'!$A$8:$M$163,10)</f>
        <v>5.5</v>
      </c>
      <c r="Q127" s="209">
        <f t="shared" si="9"/>
        <v>27.5</v>
      </c>
    </row>
    <row r="128" spans="1:17" x14ac:dyDescent="0.25">
      <c r="A128" s="4">
        <v>217</v>
      </c>
      <c r="B128" s="5" t="str">
        <f>VLOOKUP(A128,'Inventory List'!$A$8:$M$163,2)</f>
        <v>Footwear</v>
      </c>
      <c r="C128" s="5" t="str">
        <f>VLOOKUP(A128,'Inventory List'!$A$8:$M$163,3)</f>
        <v>Shoes</v>
      </c>
      <c r="D128" s="30" t="str">
        <f>VLOOKUP(A128,'Inventory List'!$A$8:$M$163,4)</f>
        <v>SlipOns</v>
      </c>
      <c r="E128" s="5" t="str">
        <f>VLOOKUP(A128,'Inventory List'!$A$8:$M$163,5)</f>
        <v>Girls</v>
      </c>
      <c r="F128" s="5" t="str">
        <f>VLOOKUP(A128,'Inventory List'!$A$8:$M$163,6)</f>
        <v>S</v>
      </c>
      <c r="G128" s="5" t="str">
        <f>VLOOKUP(A128,'Inventory List'!$A$8:$M$163,7)</f>
        <v>Black</v>
      </c>
      <c r="H128" s="207">
        <v>1</v>
      </c>
      <c r="I128" s="208">
        <f t="shared" si="5"/>
        <v>2</v>
      </c>
      <c r="J128" s="209">
        <f t="shared" si="6"/>
        <v>9</v>
      </c>
      <c r="K128" s="210">
        <v>0</v>
      </c>
      <c r="L128" s="211">
        <f>VLOOKUP(A128,'Inv Purch Qty by UPC'!A127:B282,2)</f>
        <v>7</v>
      </c>
      <c r="M128" s="27">
        <f>'Sale Qtys by UPC'!B126</f>
        <v>8</v>
      </c>
      <c r="N128" s="212">
        <f t="shared" si="7"/>
        <v>-1</v>
      </c>
      <c r="O128" s="213">
        <f t="shared" si="8"/>
        <v>1</v>
      </c>
      <c r="P128" s="214">
        <f>VLOOKUP(A128,'Inventory List'!$A$8:$M$163,10)</f>
        <v>4.5</v>
      </c>
      <c r="Q128" s="209">
        <f t="shared" si="9"/>
        <v>4.5</v>
      </c>
    </row>
    <row r="129" spans="1:17" x14ac:dyDescent="0.25">
      <c r="A129" s="4">
        <v>218</v>
      </c>
      <c r="B129" s="5" t="str">
        <f>VLOOKUP(A129,'Inventory List'!$A$8:$M$163,2)</f>
        <v>Footwear</v>
      </c>
      <c r="C129" s="5" t="str">
        <f>VLOOKUP(A129,'Inventory List'!$A$8:$M$163,3)</f>
        <v>Shoes</v>
      </c>
      <c r="D129" s="30" t="str">
        <f>VLOOKUP(A129,'Inventory List'!$A$8:$M$163,4)</f>
        <v>SlipOns</v>
      </c>
      <c r="E129" s="5" t="str">
        <f>VLOOKUP(A129,'Inventory List'!$A$8:$M$163,5)</f>
        <v>Girls</v>
      </c>
      <c r="F129" s="5" t="str">
        <f>VLOOKUP(A129,'Inventory List'!$A$8:$M$163,6)</f>
        <v>S</v>
      </c>
      <c r="G129" s="5" t="str">
        <f>VLOOKUP(A129,'Inventory List'!$A$8:$M$163,7)</f>
        <v>Red</v>
      </c>
      <c r="H129" s="207">
        <v>4</v>
      </c>
      <c r="I129" s="208">
        <f t="shared" si="5"/>
        <v>2</v>
      </c>
      <c r="J129" s="209">
        <f t="shared" si="6"/>
        <v>9</v>
      </c>
      <c r="K129" s="210">
        <v>0</v>
      </c>
      <c r="L129" s="211">
        <f>VLOOKUP(A129,'Inv Purch Qty by UPC'!A128:B283,2)</f>
        <v>4</v>
      </c>
      <c r="M129" s="27">
        <f>'Sale Qtys by UPC'!B127</f>
        <v>2</v>
      </c>
      <c r="N129" s="212">
        <f t="shared" si="7"/>
        <v>2</v>
      </c>
      <c r="O129" s="213">
        <f t="shared" si="8"/>
        <v>4</v>
      </c>
      <c r="P129" s="214">
        <f>VLOOKUP(A129,'Inventory List'!$A$8:$M$163,10)</f>
        <v>4.5</v>
      </c>
      <c r="Q129" s="209">
        <f t="shared" si="9"/>
        <v>18</v>
      </c>
    </row>
    <row r="130" spans="1:17" x14ac:dyDescent="0.25">
      <c r="A130" s="4">
        <v>219</v>
      </c>
      <c r="B130" s="5" t="str">
        <f>VLOOKUP(A130,'Inventory List'!$A$8:$M$163,2)</f>
        <v>Footwear</v>
      </c>
      <c r="C130" s="5" t="str">
        <f>VLOOKUP(A130,'Inventory List'!$A$8:$M$163,3)</f>
        <v>Shoes</v>
      </c>
      <c r="D130" s="30" t="str">
        <f>VLOOKUP(A130,'Inventory List'!$A$8:$M$163,4)</f>
        <v>SlipOns</v>
      </c>
      <c r="E130" s="5" t="str">
        <f>VLOOKUP(A130,'Inventory List'!$A$8:$M$163,5)</f>
        <v>Girls</v>
      </c>
      <c r="F130" s="5" t="str">
        <f>VLOOKUP(A130,'Inventory List'!$A$8:$M$163,6)</f>
        <v>S</v>
      </c>
      <c r="G130" s="5" t="str">
        <f>VLOOKUP(A130,'Inventory List'!$A$8:$M$163,7)</f>
        <v>White</v>
      </c>
      <c r="H130" s="207">
        <v>2</v>
      </c>
      <c r="I130" s="208">
        <f t="shared" si="5"/>
        <v>2</v>
      </c>
      <c r="J130" s="209">
        <f t="shared" si="6"/>
        <v>9</v>
      </c>
      <c r="K130" s="210">
        <v>0</v>
      </c>
      <c r="L130" s="211">
        <f>VLOOKUP(A130,'Inv Purch Qty by UPC'!A129:B284,2)</f>
        <v>10</v>
      </c>
      <c r="M130" s="27">
        <f>'Sale Qtys by UPC'!B128</f>
        <v>10</v>
      </c>
      <c r="N130" s="212">
        <f t="shared" si="7"/>
        <v>0</v>
      </c>
      <c r="O130" s="213">
        <f t="shared" si="8"/>
        <v>2</v>
      </c>
      <c r="P130" s="214">
        <f>VLOOKUP(A130,'Inventory List'!$A$8:$M$163,10)</f>
        <v>4.5</v>
      </c>
      <c r="Q130" s="209">
        <f t="shared" si="9"/>
        <v>9</v>
      </c>
    </row>
    <row r="131" spans="1:17" x14ac:dyDescent="0.25">
      <c r="A131" s="4">
        <v>220</v>
      </c>
      <c r="B131" s="5" t="str">
        <f>VLOOKUP(A131,'Inventory List'!$A$8:$M$163,2)</f>
        <v>Footwear</v>
      </c>
      <c r="C131" s="5" t="str">
        <f>VLOOKUP(A131,'Inventory List'!$A$8:$M$163,3)</f>
        <v>Shoes</v>
      </c>
      <c r="D131" s="30" t="str">
        <f>VLOOKUP(A131,'Inventory List'!$A$8:$M$163,4)</f>
        <v>SlipOns</v>
      </c>
      <c r="E131" s="5" t="str">
        <f>VLOOKUP(A131,'Inventory List'!$A$8:$M$163,5)</f>
        <v>Girls</v>
      </c>
      <c r="F131" s="5" t="str">
        <f>VLOOKUP(A131,'Inventory List'!$A$8:$M$163,6)</f>
        <v>M</v>
      </c>
      <c r="G131" s="5" t="str">
        <f>VLOOKUP(A131,'Inventory List'!$A$8:$M$163,7)</f>
        <v>Black</v>
      </c>
      <c r="H131" s="207">
        <v>2</v>
      </c>
      <c r="I131" s="208">
        <f t="shared" si="5"/>
        <v>2</v>
      </c>
      <c r="J131" s="209">
        <f t="shared" si="6"/>
        <v>5</v>
      </c>
      <c r="K131" s="210">
        <v>0</v>
      </c>
      <c r="L131" s="211">
        <f>VLOOKUP(A131,'Inv Purch Qty by UPC'!A130:B285,2)</f>
        <v>14</v>
      </c>
      <c r="M131" s="27">
        <f>'Sale Qtys by UPC'!B129</f>
        <v>14</v>
      </c>
      <c r="N131" s="212">
        <f t="shared" si="7"/>
        <v>0</v>
      </c>
      <c r="O131" s="213">
        <f t="shared" si="8"/>
        <v>2</v>
      </c>
      <c r="P131" s="214">
        <f>VLOOKUP(A131,'Inventory List'!$A$8:$M$163,10)</f>
        <v>2.5</v>
      </c>
      <c r="Q131" s="209">
        <f t="shared" si="9"/>
        <v>5</v>
      </c>
    </row>
    <row r="132" spans="1:17" x14ac:dyDescent="0.25">
      <c r="A132" s="4">
        <v>221</v>
      </c>
      <c r="B132" s="5" t="str">
        <f>VLOOKUP(A132,'Inventory List'!$A$8:$M$163,2)</f>
        <v>Footwear</v>
      </c>
      <c r="C132" s="5" t="str">
        <f>VLOOKUP(A132,'Inventory List'!$A$8:$M$163,3)</f>
        <v>Shoes</v>
      </c>
      <c r="D132" s="30" t="str">
        <f>VLOOKUP(A132,'Inventory List'!$A$8:$M$163,4)</f>
        <v>SlipOns</v>
      </c>
      <c r="E132" s="5" t="str">
        <f>VLOOKUP(A132,'Inventory List'!$A$8:$M$163,5)</f>
        <v>Girls</v>
      </c>
      <c r="F132" s="5" t="str">
        <f>VLOOKUP(A132,'Inventory List'!$A$8:$M$163,6)</f>
        <v>M</v>
      </c>
      <c r="G132" s="5" t="str">
        <f>VLOOKUP(A132,'Inventory List'!$A$8:$M$163,7)</f>
        <v>Red</v>
      </c>
      <c r="H132" s="207">
        <v>4</v>
      </c>
      <c r="I132" s="208">
        <f t="shared" si="5"/>
        <v>2</v>
      </c>
      <c r="J132" s="209">
        <f t="shared" si="6"/>
        <v>5</v>
      </c>
      <c r="K132" s="210">
        <v>0</v>
      </c>
      <c r="L132" s="211">
        <f>VLOOKUP(A132,'Inv Purch Qty by UPC'!A131:B286,2)</f>
        <v>8</v>
      </c>
      <c r="M132" s="27">
        <f>'Sale Qtys by UPC'!B130</f>
        <v>6</v>
      </c>
      <c r="N132" s="212">
        <f t="shared" si="7"/>
        <v>2</v>
      </c>
      <c r="O132" s="213">
        <f t="shared" si="8"/>
        <v>4</v>
      </c>
      <c r="P132" s="214">
        <f>VLOOKUP(A132,'Inventory List'!$A$8:$M$163,10)</f>
        <v>2.5</v>
      </c>
      <c r="Q132" s="209">
        <f t="shared" si="9"/>
        <v>10</v>
      </c>
    </row>
    <row r="133" spans="1:17" x14ac:dyDescent="0.25">
      <c r="A133" s="4">
        <v>222</v>
      </c>
      <c r="B133" s="5" t="str">
        <f>VLOOKUP(A133,'Inventory List'!$A$8:$M$163,2)</f>
        <v>Footwear</v>
      </c>
      <c r="C133" s="5" t="str">
        <f>VLOOKUP(A133,'Inventory List'!$A$8:$M$163,3)</f>
        <v>Shoes</v>
      </c>
      <c r="D133" s="30" t="str">
        <f>VLOOKUP(A133,'Inventory List'!$A$8:$M$163,4)</f>
        <v>SlipOns</v>
      </c>
      <c r="E133" s="5" t="str">
        <f>VLOOKUP(A133,'Inventory List'!$A$8:$M$163,5)</f>
        <v>Girls</v>
      </c>
      <c r="F133" s="5" t="str">
        <f>VLOOKUP(A133,'Inventory List'!$A$8:$M$163,6)</f>
        <v>M</v>
      </c>
      <c r="G133" s="5" t="str">
        <f>VLOOKUP(A133,'Inventory List'!$A$8:$M$163,7)</f>
        <v>White</v>
      </c>
      <c r="H133" s="207">
        <v>5</v>
      </c>
      <c r="I133" s="208">
        <f t="shared" si="5"/>
        <v>2</v>
      </c>
      <c r="J133" s="209">
        <f t="shared" si="6"/>
        <v>5</v>
      </c>
      <c r="K133" s="210">
        <v>0</v>
      </c>
      <c r="L133" s="211">
        <f>VLOOKUP(A133,'Inv Purch Qty by UPC'!A132:B287,2)</f>
        <v>5</v>
      </c>
      <c r="M133" s="27">
        <f>'Sale Qtys by UPC'!B131</f>
        <v>2</v>
      </c>
      <c r="N133" s="212">
        <f t="shared" si="7"/>
        <v>3</v>
      </c>
      <c r="O133" s="213">
        <f t="shared" si="8"/>
        <v>5</v>
      </c>
      <c r="P133" s="214">
        <f>VLOOKUP(A133,'Inventory List'!$A$8:$M$163,10)</f>
        <v>2.5</v>
      </c>
      <c r="Q133" s="209">
        <f t="shared" si="9"/>
        <v>12.5</v>
      </c>
    </row>
    <row r="134" spans="1:17" x14ac:dyDescent="0.25">
      <c r="A134" s="4">
        <v>223</v>
      </c>
      <c r="B134" s="5" t="str">
        <f>VLOOKUP(A134,'Inventory List'!$A$8:$M$163,2)</f>
        <v>Footwear</v>
      </c>
      <c r="C134" s="5" t="str">
        <f>VLOOKUP(A134,'Inventory List'!$A$8:$M$163,3)</f>
        <v>Shoes</v>
      </c>
      <c r="D134" s="30" t="str">
        <f>VLOOKUP(A134,'Inventory List'!$A$8:$M$163,4)</f>
        <v>SlipOns</v>
      </c>
      <c r="E134" s="5" t="str">
        <f>VLOOKUP(A134,'Inventory List'!$A$8:$M$163,5)</f>
        <v>Girls</v>
      </c>
      <c r="F134" s="5" t="str">
        <f>VLOOKUP(A134,'Inventory List'!$A$8:$M$163,6)</f>
        <v>L</v>
      </c>
      <c r="G134" s="5" t="str">
        <f>VLOOKUP(A134,'Inventory List'!$A$8:$M$163,7)</f>
        <v>Black</v>
      </c>
      <c r="H134" s="207">
        <v>4</v>
      </c>
      <c r="I134" s="208">
        <f t="shared" si="5"/>
        <v>2</v>
      </c>
      <c r="J134" s="209">
        <f t="shared" si="6"/>
        <v>11</v>
      </c>
      <c r="K134" s="210">
        <v>0</v>
      </c>
      <c r="L134" s="211">
        <f>VLOOKUP(A134,'Inv Purch Qty by UPC'!A133:B288,2)</f>
        <v>4</v>
      </c>
      <c r="M134" s="27">
        <f>'Sale Qtys by UPC'!B132</f>
        <v>2</v>
      </c>
      <c r="N134" s="212">
        <f t="shared" si="7"/>
        <v>2</v>
      </c>
      <c r="O134" s="213">
        <f t="shared" si="8"/>
        <v>4</v>
      </c>
      <c r="P134" s="214">
        <f>VLOOKUP(A134,'Inventory List'!$A$8:$M$163,10)</f>
        <v>5.5</v>
      </c>
      <c r="Q134" s="209">
        <f t="shared" si="9"/>
        <v>22</v>
      </c>
    </row>
    <row r="135" spans="1:17" x14ac:dyDescent="0.25">
      <c r="A135" s="4">
        <v>224</v>
      </c>
      <c r="B135" s="5" t="str">
        <f>VLOOKUP(A135,'Inventory List'!$A$8:$M$163,2)</f>
        <v>Footwear</v>
      </c>
      <c r="C135" s="5" t="str">
        <f>VLOOKUP(A135,'Inventory List'!$A$8:$M$163,3)</f>
        <v>Shoes</v>
      </c>
      <c r="D135" s="30" t="str">
        <f>VLOOKUP(A135,'Inventory List'!$A$8:$M$163,4)</f>
        <v>SlipOns</v>
      </c>
      <c r="E135" s="5" t="str">
        <f>VLOOKUP(A135,'Inventory List'!$A$8:$M$163,5)</f>
        <v>Girls</v>
      </c>
      <c r="F135" s="5" t="str">
        <f>VLOOKUP(A135,'Inventory List'!$A$8:$M$163,6)</f>
        <v>L</v>
      </c>
      <c r="G135" s="5" t="str">
        <f>VLOOKUP(A135,'Inventory List'!$A$8:$M$163,7)</f>
        <v>Red</v>
      </c>
      <c r="H135" s="207">
        <v>2</v>
      </c>
      <c r="I135" s="208">
        <f t="shared" si="5"/>
        <v>2</v>
      </c>
      <c r="J135" s="209">
        <f t="shared" si="6"/>
        <v>11</v>
      </c>
      <c r="K135" s="210">
        <v>0</v>
      </c>
      <c r="L135" s="211">
        <f>VLOOKUP(A135,'Inv Purch Qty by UPC'!A134:B289,2)</f>
        <v>8</v>
      </c>
      <c r="M135" s="27">
        <f>'Sale Qtys by UPC'!B133</f>
        <v>8</v>
      </c>
      <c r="N135" s="212">
        <f t="shared" si="7"/>
        <v>0</v>
      </c>
      <c r="O135" s="213">
        <f t="shared" si="8"/>
        <v>2</v>
      </c>
      <c r="P135" s="214">
        <f>VLOOKUP(A135,'Inventory List'!$A$8:$M$163,10)</f>
        <v>5.5</v>
      </c>
      <c r="Q135" s="209">
        <f t="shared" si="9"/>
        <v>11</v>
      </c>
    </row>
    <row r="136" spans="1:17" x14ac:dyDescent="0.25">
      <c r="A136" s="4">
        <v>225</v>
      </c>
      <c r="B136" s="5" t="str">
        <f>VLOOKUP(A136,'Inventory List'!$A$8:$M$163,2)</f>
        <v>Footwear</v>
      </c>
      <c r="C136" s="5" t="str">
        <f>VLOOKUP(A136,'Inventory List'!$A$8:$M$163,3)</f>
        <v>Shoes</v>
      </c>
      <c r="D136" s="30" t="str">
        <f>VLOOKUP(A136,'Inventory List'!$A$8:$M$163,4)</f>
        <v>SlipOns</v>
      </c>
      <c r="E136" s="5" t="str">
        <f>VLOOKUP(A136,'Inventory List'!$A$8:$M$163,5)</f>
        <v>Girls</v>
      </c>
      <c r="F136" s="5" t="str">
        <f>VLOOKUP(A136,'Inventory List'!$A$8:$M$163,6)</f>
        <v>L</v>
      </c>
      <c r="G136" s="5" t="str">
        <f>VLOOKUP(A136,'Inventory List'!$A$8:$M$163,7)</f>
        <v>White</v>
      </c>
      <c r="H136" s="207">
        <v>5</v>
      </c>
      <c r="I136" s="208">
        <f t="shared" si="5"/>
        <v>2</v>
      </c>
      <c r="J136" s="209">
        <f t="shared" si="6"/>
        <v>11</v>
      </c>
      <c r="K136" s="210">
        <v>0</v>
      </c>
      <c r="L136" s="211">
        <f>VLOOKUP(A136,'Inv Purch Qty by UPC'!A135:B290,2)</f>
        <v>5</v>
      </c>
      <c r="M136" s="27">
        <f>'Sale Qtys by UPC'!B134</f>
        <v>2</v>
      </c>
      <c r="N136" s="212">
        <f t="shared" si="7"/>
        <v>3</v>
      </c>
      <c r="O136" s="213">
        <f t="shared" si="8"/>
        <v>5</v>
      </c>
      <c r="P136" s="214">
        <f>VLOOKUP(A136,'Inventory List'!$A$8:$M$163,10)</f>
        <v>5.5</v>
      </c>
      <c r="Q136" s="209">
        <f t="shared" si="9"/>
        <v>27.5</v>
      </c>
    </row>
    <row r="137" spans="1:17" x14ac:dyDescent="0.25">
      <c r="A137" s="4">
        <v>226</v>
      </c>
      <c r="B137" s="5" t="str">
        <f>VLOOKUP(A137,'Inventory List'!$A$8:$M$163,2)</f>
        <v>Accessories</v>
      </c>
      <c r="C137" s="5" t="str">
        <f>VLOOKUP(A137,'Inventory List'!$A$8:$M$163,3)</f>
        <v>Tie Clip</v>
      </c>
      <c r="D137" s="30">
        <f>VLOOKUP(A137,'Inventory List'!$A$8:$M$163,4)</f>
        <v>0</v>
      </c>
      <c r="E137" s="5" t="str">
        <f>VLOOKUP(A137,'Inventory List'!$A$8:$M$163,5)</f>
        <v>Mens</v>
      </c>
      <c r="F137" s="5" t="str">
        <f>VLOOKUP(A137,'Inventory List'!$A$8:$M$163,6)</f>
        <v>One Size</v>
      </c>
      <c r="G137" s="5" t="str">
        <f>VLOOKUP(A137,'Inventory List'!$A$8:$M$163,7)</f>
        <v>Gold</v>
      </c>
      <c r="H137" s="207">
        <v>4</v>
      </c>
      <c r="I137" s="208">
        <f t="shared" si="5"/>
        <v>2</v>
      </c>
      <c r="J137" s="209">
        <f t="shared" si="6"/>
        <v>5</v>
      </c>
      <c r="K137" s="210">
        <v>0</v>
      </c>
      <c r="L137" s="211">
        <f>VLOOKUP(A137,'Inv Purch Qty by UPC'!A136:B291,2)</f>
        <v>4</v>
      </c>
      <c r="M137" s="27">
        <f>'Sale Qtys by UPC'!B135</f>
        <v>2</v>
      </c>
      <c r="N137" s="212">
        <f t="shared" si="7"/>
        <v>2</v>
      </c>
      <c r="O137" s="213">
        <f t="shared" si="8"/>
        <v>4</v>
      </c>
      <c r="P137" s="214">
        <f>VLOOKUP(A137,'Inventory List'!$A$8:$M$163,10)</f>
        <v>2.5</v>
      </c>
      <c r="Q137" s="209">
        <f t="shared" si="9"/>
        <v>10</v>
      </c>
    </row>
    <row r="138" spans="1:17" x14ac:dyDescent="0.25">
      <c r="A138" s="4">
        <v>227</v>
      </c>
      <c r="B138" s="5" t="str">
        <f>VLOOKUP(A138,'Inventory List'!$A$8:$M$163,2)</f>
        <v>Accessories</v>
      </c>
      <c r="C138" s="5" t="str">
        <f>VLOOKUP(A138,'Inventory List'!$A$8:$M$163,3)</f>
        <v>Tie Clip</v>
      </c>
      <c r="D138" s="30">
        <f>VLOOKUP(A138,'Inventory List'!$A$8:$M$163,4)</f>
        <v>0</v>
      </c>
      <c r="E138" s="5" t="str">
        <f>VLOOKUP(A138,'Inventory List'!$A$8:$M$163,5)</f>
        <v>Mens</v>
      </c>
      <c r="F138" s="5" t="str">
        <f>VLOOKUP(A138,'Inventory List'!$A$8:$M$163,6)</f>
        <v>One Size</v>
      </c>
      <c r="G138" s="5" t="str">
        <f>VLOOKUP(A138,'Inventory List'!$A$8:$M$163,7)</f>
        <v>Silver</v>
      </c>
      <c r="H138" s="207">
        <v>4</v>
      </c>
      <c r="I138" s="208">
        <f t="shared" si="5"/>
        <v>2</v>
      </c>
      <c r="J138" s="209">
        <f t="shared" si="6"/>
        <v>5</v>
      </c>
      <c r="K138" s="210">
        <v>0</v>
      </c>
      <c r="L138" s="211">
        <f>VLOOKUP(A138,'Inv Purch Qty by UPC'!A137:B292,2)</f>
        <v>4</v>
      </c>
      <c r="M138" s="27">
        <f>'Sale Qtys by UPC'!B136</f>
        <v>2</v>
      </c>
      <c r="N138" s="212">
        <f t="shared" si="7"/>
        <v>2</v>
      </c>
      <c r="O138" s="213">
        <f t="shared" si="8"/>
        <v>4</v>
      </c>
      <c r="P138" s="214">
        <f>VLOOKUP(A138,'Inventory List'!$A$8:$M$163,10)</f>
        <v>2.5</v>
      </c>
      <c r="Q138" s="209">
        <f t="shared" si="9"/>
        <v>10</v>
      </c>
    </row>
    <row r="139" spans="1:17" x14ac:dyDescent="0.25">
      <c r="A139" s="4">
        <v>228</v>
      </c>
      <c r="B139" s="5" t="str">
        <f>VLOOKUP(A139,'Inventory List'!$A$8:$M$163,2)</f>
        <v>Accessories</v>
      </c>
      <c r="C139" s="5" t="str">
        <f>VLOOKUP(A139,'Inventory List'!$A$8:$M$163,3)</f>
        <v>Cuff Links</v>
      </c>
      <c r="D139" s="30">
        <f>VLOOKUP(A139,'Inventory List'!$A$8:$M$163,4)</f>
        <v>0</v>
      </c>
      <c r="E139" s="5" t="str">
        <f>VLOOKUP(A139,'Inventory List'!$A$8:$M$163,5)</f>
        <v>Mens</v>
      </c>
      <c r="F139" s="5" t="str">
        <f>VLOOKUP(A139,'Inventory List'!$A$8:$M$163,6)</f>
        <v>One Size</v>
      </c>
      <c r="G139" s="5" t="str">
        <f>VLOOKUP(A139,'Inventory List'!$A$8:$M$163,7)</f>
        <v>Gold</v>
      </c>
      <c r="H139" s="207">
        <v>3</v>
      </c>
      <c r="I139" s="208">
        <f t="shared" si="5"/>
        <v>2</v>
      </c>
      <c r="J139" s="209">
        <f t="shared" si="6"/>
        <v>5</v>
      </c>
      <c r="K139" s="210">
        <v>0</v>
      </c>
      <c r="L139" s="211">
        <f>VLOOKUP(A139,'Inv Purch Qty by UPC'!A138:B293,2)</f>
        <v>9</v>
      </c>
      <c r="M139" s="27">
        <f>'Sale Qtys by UPC'!B137</f>
        <v>8</v>
      </c>
      <c r="N139" s="212">
        <f t="shared" si="7"/>
        <v>1</v>
      </c>
      <c r="O139" s="213">
        <f t="shared" si="8"/>
        <v>3</v>
      </c>
      <c r="P139" s="214">
        <f>VLOOKUP(A139,'Inventory List'!$A$8:$M$163,10)</f>
        <v>2.5</v>
      </c>
      <c r="Q139" s="209">
        <f t="shared" si="9"/>
        <v>7.5</v>
      </c>
    </row>
    <row r="140" spans="1:17" x14ac:dyDescent="0.25">
      <c r="A140" s="4">
        <v>229</v>
      </c>
      <c r="B140" s="5" t="str">
        <f>VLOOKUP(A140,'Inventory List'!$A$8:$M$163,2)</f>
        <v>Accessories</v>
      </c>
      <c r="C140" s="5" t="str">
        <f>VLOOKUP(A140,'Inventory List'!$A$8:$M$163,3)</f>
        <v>Cuff Links</v>
      </c>
      <c r="D140" s="30">
        <f>VLOOKUP(A140,'Inventory List'!$A$8:$M$163,4)</f>
        <v>0</v>
      </c>
      <c r="E140" s="5" t="str">
        <f>VLOOKUP(A140,'Inventory List'!$A$8:$M$163,5)</f>
        <v>Mens</v>
      </c>
      <c r="F140" s="5" t="str">
        <f>VLOOKUP(A140,'Inventory List'!$A$8:$M$163,6)</f>
        <v>One Size</v>
      </c>
      <c r="G140" s="5" t="str">
        <f>VLOOKUP(A140,'Inventory List'!$A$8:$M$163,7)</f>
        <v>Silver</v>
      </c>
      <c r="H140" s="207">
        <v>3</v>
      </c>
      <c r="I140" s="208">
        <f t="shared" ref="I140:I165" si="10">IF(H140&lt;&gt;N140,H140-N140,0)</f>
        <v>2</v>
      </c>
      <c r="J140" s="209">
        <f t="shared" ref="J140:J165" si="11">IF(I140="","",$I140*$P140)</f>
        <v>5</v>
      </c>
      <c r="K140" s="210">
        <v>0</v>
      </c>
      <c r="L140" s="211">
        <f>VLOOKUP(A140,'Inv Purch Qty by UPC'!A139:B294,2)</f>
        <v>7</v>
      </c>
      <c r="M140" s="27">
        <f>'Sale Qtys by UPC'!B138</f>
        <v>6</v>
      </c>
      <c r="N140" s="212">
        <f t="shared" ref="N140:N165" si="12">$K140+$L140-$M140</f>
        <v>1</v>
      </c>
      <c r="O140" s="213">
        <f t="shared" ref="O140:O165" si="13">$N140+$I140</f>
        <v>3</v>
      </c>
      <c r="P140" s="214">
        <f>VLOOKUP(A140,'Inventory List'!$A$8:$M$163,10)</f>
        <v>2.5</v>
      </c>
      <c r="Q140" s="209">
        <f t="shared" ref="Q140:Q165" si="14">$O140*$P140</f>
        <v>7.5</v>
      </c>
    </row>
    <row r="141" spans="1:17" x14ac:dyDescent="0.25">
      <c r="A141" s="4">
        <v>230</v>
      </c>
      <c r="B141" s="5" t="str">
        <f>VLOOKUP(A141,'Inventory List'!$A$8:$M$163,2)</f>
        <v>Accessories</v>
      </c>
      <c r="C141" s="5" t="str">
        <f>VLOOKUP(A141,'Inventory List'!$A$8:$M$163,3)</f>
        <v>Hair Accessories</v>
      </c>
      <c r="D141" s="30" t="str">
        <f>VLOOKUP(A141,'Inventory List'!$A$8:$M$163,4)</f>
        <v>Ponytail Ties</v>
      </c>
      <c r="E141" s="5" t="str">
        <f>VLOOKUP(A141,'Inventory List'!$A$8:$M$163,5)</f>
        <v>Women</v>
      </c>
      <c r="F141" s="5" t="str">
        <f>VLOOKUP(A141,'Inventory List'!$A$8:$M$163,6)</f>
        <v>Women</v>
      </c>
      <c r="G141" s="5" t="str">
        <f>VLOOKUP(A141,'Inventory List'!$A$8:$M$163,7)</f>
        <v>Assorted Set</v>
      </c>
      <c r="H141" s="207">
        <v>3</v>
      </c>
      <c r="I141" s="208">
        <f t="shared" si="10"/>
        <v>0</v>
      </c>
      <c r="J141" s="209">
        <f t="shared" si="11"/>
        <v>0</v>
      </c>
      <c r="K141" s="210">
        <v>0</v>
      </c>
      <c r="L141" s="211">
        <f>VLOOKUP(A141,'Inv Purch Qty by UPC'!A140:B295,2)</f>
        <v>5</v>
      </c>
      <c r="M141" s="27">
        <f>'Sale Qtys by UPC'!B139</f>
        <v>2</v>
      </c>
      <c r="N141" s="212">
        <f t="shared" si="12"/>
        <v>3</v>
      </c>
      <c r="O141" s="213">
        <f t="shared" si="13"/>
        <v>3</v>
      </c>
      <c r="P141" s="214">
        <f>VLOOKUP(A141,'Inventory List'!$A$8:$M$163,10)</f>
        <v>4.5</v>
      </c>
      <c r="Q141" s="209">
        <f t="shared" si="14"/>
        <v>13.5</v>
      </c>
    </row>
    <row r="142" spans="1:17" x14ac:dyDescent="0.25">
      <c r="A142" s="4">
        <v>231</v>
      </c>
      <c r="B142" s="5" t="str">
        <f>VLOOKUP(A142,'Inventory List'!$A$8:$M$163,2)</f>
        <v>Accessories</v>
      </c>
      <c r="C142" s="5" t="str">
        <f>VLOOKUP(A142,'Inventory List'!$A$8:$M$163,3)</f>
        <v>Hair Accessories</v>
      </c>
      <c r="D142" s="30" t="str">
        <f>VLOOKUP(A142,'Inventory List'!$A$8:$M$163,4)</f>
        <v>Headbands</v>
      </c>
      <c r="E142" s="5" t="str">
        <f>VLOOKUP(A142,'Inventory List'!$A$8:$M$163,5)</f>
        <v>Women</v>
      </c>
      <c r="F142" s="5" t="str">
        <f>VLOOKUP(A142,'Inventory List'!$A$8:$M$163,6)</f>
        <v>Women</v>
      </c>
      <c r="G142" s="5" t="str">
        <f>VLOOKUP(A142,'Inventory List'!$A$8:$M$163,7)</f>
        <v>Assorted Set</v>
      </c>
      <c r="H142" s="207">
        <v>2</v>
      </c>
      <c r="I142" s="208">
        <f t="shared" si="10"/>
        <v>2</v>
      </c>
      <c r="J142" s="209">
        <f t="shared" si="11"/>
        <v>9</v>
      </c>
      <c r="K142" s="210">
        <v>0</v>
      </c>
      <c r="L142" s="211">
        <f>VLOOKUP(A142,'Inv Purch Qty by UPC'!A141:B296,2)</f>
        <v>14</v>
      </c>
      <c r="M142" s="27">
        <f>'Sale Qtys by UPC'!B140</f>
        <v>14</v>
      </c>
      <c r="N142" s="212">
        <f t="shared" si="12"/>
        <v>0</v>
      </c>
      <c r="O142" s="213">
        <f t="shared" si="13"/>
        <v>2</v>
      </c>
      <c r="P142" s="214">
        <f>VLOOKUP(A142,'Inventory List'!$A$8:$M$163,10)</f>
        <v>4.5</v>
      </c>
      <c r="Q142" s="209">
        <f t="shared" si="14"/>
        <v>9</v>
      </c>
    </row>
    <row r="143" spans="1:17" x14ac:dyDescent="0.25">
      <c r="A143" s="4">
        <v>232</v>
      </c>
      <c r="B143" s="5" t="str">
        <f>VLOOKUP(A143,'Inventory List'!$A$8:$M$163,2)</f>
        <v>Accessories</v>
      </c>
      <c r="C143" s="5" t="str">
        <f>VLOOKUP(A143,'Inventory List'!$A$8:$M$163,3)</f>
        <v>Hair Accessories</v>
      </c>
      <c r="D143" s="30" t="str">
        <f>VLOOKUP(A143,'Inventory List'!$A$8:$M$163,4)</f>
        <v>Ponytail Ties</v>
      </c>
      <c r="E143" s="5" t="str">
        <f>VLOOKUP(A143,'Inventory List'!$A$8:$M$163,5)</f>
        <v>Girls</v>
      </c>
      <c r="F143" s="5" t="str">
        <f>VLOOKUP(A143,'Inventory List'!$A$8:$M$163,6)</f>
        <v>Girls</v>
      </c>
      <c r="G143" s="5" t="str">
        <f>VLOOKUP(A143,'Inventory List'!$A$8:$M$163,7)</f>
        <v>Assorted Set</v>
      </c>
      <c r="H143" s="207">
        <v>1</v>
      </c>
      <c r="I143" s="208">
        <f t="shared" si="10"/>
        <v>2</v>
      </c>
      <c r="J143" s="209">
        <f t="shared" si="11"/>
        <v>9</v>
      </c>
      <c r="K143" s="210">
        <v>0</v>
      </c>
      <c r="L143" s="211">
        <f>VLOOKUP(A143,'Inv Purch Qty by UPC'!A142:B297,2)</f>
        <v>17</v>
      </c>
      <c r="M143" s="27">
        <f>'Sale Qtys by UPC'!B141</f>
        <v>18</v>
      </c>
      <c r="N143" s="212">
        <f t="shared" si="12"/>
        <v>-1</v>
      </c>
      <c r="O143" s="213">
        <f t="shared" si="13"/>
        <v>1</v>
      </c>
      <c r="P143" s="214">
        <f>VLOOKUP(A143,'Inventory List'!$A$8:$M$163,10)</f>
        <v>4.5</v>
      </c>
      <c r="Q143" s="209">
        <f t="shared" si="14"/>
        <v>4.5</v>
      </c>
    </row>
    <row r="144" spans="1:17" x14ac:dyDescent="0.25">
      <c r="A144" s="4">
        <v>233</v>
      </c>
      <c r="B144" s="5" t="str">
        <f>VLOOKUP(A144,'Inventory List'!$A$8:$M$163,2)</f>
        <v>Accessories</v>
      </c>
      <c r="C144" s="5" t="str">
        <f>VLOOKUP(A144,'Inventory List'!$A$8:$M$163,3)</f>
        <v>Hair Accessories</v>
      </c>
      <c r="D144" s="30" t="str">
        <f>VLOOKUP(A144,'Inventory List'!$A$8:$M$163,4)</f>
        <v>Headbands</v>
      </c>
      <c r="E144" s="5" t="str">
        <f>VLOOKUP(A144,'Inventory List'!$A$8:$M$163,5)</f>
        <v>Girls</v>
      </c>
      <c r="F144" s="5" t="str">
        <f>VLOOKUP(A144,'Inventory List'!$A$8:$M$163,6)</f>
        <v>Girls</v>
      </c>
      <c r="G144" s="5" t="str">
        <f>VLOOKUP(A144,'Inventory List'!$A$8:$M$163,7)</f>
        <v>Assorted Set</v>
      </c>
      <c r="H144" s="207">
        <v>3</v>
      </c>
      <c r="I144" s="208">
        <f t="shared" si="10"/>
        <v>2</v>
      </c>
      <c r="J144" s="209">
        <f t="shared" si="11"/>
        <v>9</v>
      </c>
      <c r="K144" s="210">
        <v>0</v>
      </c>
      <c r="L144" s="211">
        <f>VLOOKUP(A144,'Inv Purch Qty by UPC'!A143:B298,2)</f>
        <v>7</v>
      </c>
      <c r="M144" s="27">
        <f>'Sale Qtys by UPC'!B142</f>
        <v>6</v>
      </c>
      <c r="N144" s="212">
        <f t="shared" si="12"/>
        <v>1</v>
      </c>
      <c r="O144" s="213">
        <f t="shared" si="13"/>
        <v>3</v>
      </c>
      <c r="P144" s="214">
        <f>VLOOKUP(A144,'Inventory List'!$A$8:$M$163,10)</f>
        <v>4.5</v>
      </c>
      <c r="Q144" s="209">
        <f t="shared" si="14"/>
        <v>13.5</v>
      </c>
    </row>
    <row r="145" spans="1:17" x14ac:dyDescent="0.25">
      <c r="A145" s="4">
        <v>234</v>
      </c>
      <c r="B145" s="5" t="str">
        <f>VLOOKUP(A145,'Inventory List'!$A$8:$M$163,2)</f>
        <v>Accessories</v>
      </c>
      <c r="C145" s="5" t="str">
        <f>VLOOKUP(A145,'Inventory List'!$A$8:$M$163,3)</f>
        <v>Jewelry</v>
      </c>
      <c r="D145" s="30" t="str">
        <f>VLOOKUP(A145,'Inventory List'!$A$8:$M$163,4)</f>
        <v>Necklace</v>
      </c>
      <c r="E145" s="5" t="str">
        <f>VLOOKUP(A145,'Inventory List'!$A$8:$M$163,5)</f>
        <v>Women</v>
      </c>
      <c r="F145" s="5" t="str">
        <f>VLOOKUP(A145,'Inventory List'!$A$8:$M$163,6)</f>
        <v>18"</v>
      </c>
      <c r="G145" s="5" t="str">
        <f>VLOOKUP(A145,'Inventory List'!$A$8:$M$163,7)</f>
        <v>Gold</v>
      </c>
      <c r="H145" s="207">
        <v>2</v>
      </c>
      <c r="I145" s="208">
        <f t="shared" si="10"/>
        <v>2</v>
      </c>
      <c r="J145" s="209">
        <f t="shared" si="11"/>
        <v>35</v>
      </c>
      <c r="K145" s="210">
        <v>0</v>
      </c>
      <c r="L145" s="211">
        <f>VLOOKUP(A145,'Inv Purch Qty by UPC'!A144:B299,2)</f>
        <v>14</v>
      </c>
      <c r="M145" s="27">
        <f>'Sale Qtys by UPC'!B143</f>
        <v>14</v>
      </c>
      <c r="N145" s="212">
        <f t="shared" si="12"/>
        <v>0</v>
      </c>
      <c r="O145" s="213">
        <f t="shared" si="13"/>
        <v>2</v>
      </c>
      <c r="P145" s="214">
        <f>VLOOKUP(A145,'Inventory List'!$A$8:$M$163,10)</f>
        <v>17.5</v>
      </c>
      <c r="Q145" s="209">
        <f t="shared" si="14"/>
        <v>35</v>
      </c>
    </row>
    <row r="146" spans="1:17" x14ac:dyDescent="0.25">
      <c r="A146" s="4">
        <v>235</v>
      </c>
      <c r="B146" s="5" t="str">
        <f>VLOOKUP(A146,'Inventory List'!$A$8:$M$163,2)</f>
        <v>Accessories</v>
      </c>
      <c r="C146" s="5" t="str">
        <f>VLOOKUP(A146,'Inventory List'!$A$8:$M$163,3)</f>
        <v>Jewelry</v>
      </c>
      <c r="D146" s="30" t="str">
        <f>VLOOKUP(A146,'Inventory List'!$A$8:$M$163,4)</f>
        <v>Necklace</v>
      </c>
      <c r="E146" s="5" t="str">
        <f>VLOOKUP(A146,'Inventory List'!$A$8:$M$163,5)</f>
        <v>Women</v>
      </c>
      <c r="F146" s="5" t="str">
        <f>VLOOKUP(A146,'Inventory List'!$A$8:$M$163,6)</f>
        <v>18"</v>
      </c>
      <c r="G146" s="5" t="str">
        <f>VLOOKUP(A146,'Inventory List'!$A$8:$M$163,7)</f>
        <v>Silver</v>
      </c>
      <c r="H146" s="207">
        <v>3</v>
      </c>
      <c r="I146" s="208">
        <f t="shared" si="10"/>
        <v>2</v>
      </c>
      <c r="J146" s="209">
        <f t="shared" si="11"/>
        <v>35</v>
      </c>
      <c r="K146" s="210">
        <v>0</v>
      </c>
      <c r="L146" s="211">
        <f>VLOOKUP(A146,'Inv Purch Qty by UPC'!A145:B300,2)</f>
        <v>7</v>
      </c>
      <c r="M146" s="27">
        <f>'Sale Qtys by UPC'!B144</f>
        <v>6</v>
      </c>
      <c r="N146" s="212">
        <f t="shared" si="12"/>
        <v>1</v>
      </c>
      <c r="O146" s="213">
        <f t="shared" si="13"/>
        <v>3</v>
      </c>
      <c r="P146" s="214">
        <f>VLOOKUP(A146,'Inventory List'!$A$8:$M$163,10)</f>
        <v>17.5</v>
      </c>
      <c r="Q146" s="209">
        <f t="shared" si="14"/>
        <v>52.5</v>
      </c>
    </row>
    <row r="147" spans="1:17" x14ac:dyDescent="0.25">
      <c r="A147" s="4">
        <v>236</v>
      </c>
      <c r="B147" s="5" t="str">
        <f>VLOOKUP(A147,'Inventory List'!$A$8:$M$163,2)</f>
        <v>Accessories</v>
      </c>
      <c r="C147" s="5" t="str">
        <f>VLOOKUP(A147,'Inventory List'!$A$8:$M$163,3)</f>
        <v>Jewelry</v>
      </c>
      <c r="D147" s="30" t="str">
        <f>VLOOKUP(A147,'Inventory List'!$A$8:$M$163,4)</f>
        <v>Necklace</v>
      </c>
      <c r="E147" s="5" t="str">
        <f>VLOOKUP(A147,'Inventory List'!$A$8:$M$163,5)</f>
        <v>Girls</v>
      </c>
      <c r="F147" s="5" t="str">
        <f>VLOOKUP(A147,'Inventory List'!$A$8:$M$163,6)</f>
        <v>10"</v>
      </c>
      <c r="G147" s="5" t="str">
        <f>VLOOKUP(A147,'Inventory List'!$A$8:$M$163,7)</f>
        <v>Gold</v>
      </c>
      <c r="H147" s="207">
        <v>0</v>
      </c>
      <c r="I147" s="208">
        <f t="shared" si="10"/>
        <v>2</v>
      </c>
      <c r="J147" s="209">
        <f t="shared" si="11"/>
        <v>29</v>
      </c>
      <c r="K147" s="210">
        <v>0</v>
      </c>
      <c r="L147" s="211">
        <f>VLOOKUP(A147,'Inv Purch Qty by UPC'!A146:B301,2)</f>
        <v>16</v>
      </c>
      <c r="M147" s="27">
        <f>'Sale Qtys by UPC'!B145</f>
        <v>18</v>
      </c>
      <c r="N147" s="212">
        <f t="shared" si="12"/>
        <v>-2</v>
      </c>
      <c r="O147" s="213">
        <f t="shared" si="13"/>
        <v>0</v>
      </c>
      <c r="P147" s="214">
        <f>VLOOKUP(A147,'Inventory List'!$A$8:$M$163,10)</f>
        <v>14.5</v>
      </c>
      <c r="Q147" s="209">
        <f t="shared" si="14"/>
        <v>0</v>
      </c>
    </row>
    <row r="148" spans="1:17" x14ac:dyDescent="0.25">
      <c r="A148" s="4">
        <v>237</v>
      </c>
      <c r="B148" s="5" t="str">
        <f>VLOOKUP(A148,'Inventory List'!$A$8:$M$163,2)</f>
        <v>Accessories</v>
      </c>
      <c r="C148" s="5" t="str">
        <f>VLOOKUP(A148,'Inventory List'!$A$8:$M$163,3)</f>
        <v>Jewelry</v>
      </c>
      <c r="D148" s="30" t="str">
        <f>VLOOKUP(A148,'Inventory List'!$A$8:$M$163,4)</f>
        <v>Necklace</v>
      </c>
      <c r="E148" s="5" t="str">
        <f>VLOOKUP(A148,'Inventory List'!$A$8:$M$163,5)</f>
        <v>Girls</v>
      </c>
      <c r="F148" s="5" t="str">
        <f>VLOOKUP(A148,'Inventory List'!$A$8:$M$163,6)</f>
        <v>10"</v>
      </c>
      <c r="G148" s="5" t="str">
        <f>VLOOKUP(A148,'Inventory List'!$A$8:$M$163,7)</f>
        <v>Silver</v>
      </c>
      <c r="H148" s="207">
        <v>4</v>
      </c>
      <c r="I148" s="208">
        <f t="shared" si="10"/>
        <v>2</v>
      </c>
      <c r="J148" s="209">
        <f t="shared" si="11"/>
        <v>29</v>
      </c>
      <c r="K148" s="210">
        <v>0</v>
      </c>
      <c r="L148" s="211">
        <f>VLOOKUP(A148,'Inv Purch Qty by UPC'!A147:B302,2)</f>
        <v>8</v>
      </c>
      <c r="M148" s="27">
        <f>'Sale Qtys by UPC'!B146</f>
        <v>6</v>
      </c>
      <c r="N148" s="212">
        <f t="shared" si="12"/>
        <v>2</v>
      </c>
      <c r="O148" s="213">
        <f t="shared" si="13"/>
        <v>4</v>
      </c>
      <c r="P148" s="214">
        <f>VLOOKUP(A148,'Inventory List'!$A$8:$M$163,10)</f>
        <v>14.5</v>
      </c>
      <c r="Q148" s="209">
        <f t="shared" si="14"/>
        <v>58</v>
      </c>
    </row>
    <row r="149" spans="1:17" x14ac:dyDescent="0.25">
      <c r="A149" s="4">
        <v>238</v>
      </c>
      <c r="B149" s="5" t="str">
        <f>VLOOKUP(A149,'Inventory List'!$A$8:$M$163,2)</f>
        <v>Accessories</v>
      </c>
      <c r="C149" s="5" t="str">
        <f>VLOOKUP(A149,'Inventory List'!$A$8:$M$163,3)</f>
        <v>Jewelry</v>
      </c>
      <c r="D149" s="30" t="str">
        <f>VLOOKUP(A149,'Inventory List'!$A$8:$M$163,4)</f>
        <v>Bracelet</v>
      </c>
      <c r="E149" s="5" t="str">
        <f>VLOOKUP(A149,'Inventory List'!$A$8:$M$163,5)</f>
        <v>Women</v>
      </c>
      <c r="F149" s="5" t="str">
        <f>VLOOKUP(A149,'Inventory List'!$A$8:$M$163,6)</f>
        <v>8"</v>
      </c>
      <c r="G149" s="5" t="str">
        <f>VLOOKUP(A149,'Inventory List'!$A$8:$M$163,7)</f>
        <v>Gold</v>
      </c>
      <c r="H149" s="207">
        <v>4</v>
      </c>
      <c r="I149" s="208">
        <f t="shared" si="10"/>
        <v>0</v>
      </c>
      <c r="J149" s="209">
        <f t="shared" si="11"/>
        <v>0</v>
      </c>
      <c r="K149" s="210">
        <v>0</v>
      </c>
      <c r="L149" s="211">
        <f>VLOOKUP(A149,'Inv Purch Qty by UPC'!A148:B303,2)</f>
        <v>6</v>
      </c>
      <c r="M149" s="27">
        <f>'Sale Qtys by UPC'!B147</f>
        <v>2</v>
      </c>
      <c r="N149" s="212">
        <f t="shared" si="12"/>
        <v>4</v>
      </c>
      <c r="O149" s="213">
        <f t="shared" si="13"/>
        <v>4</v>
      </c>
      <c r="P149" s="214">
        <f>VLOOKUP(A149,'Inventory List'!$A$8:$M$163,10)</f>
        <v>4</v>
      </c>
      <c r="Q149" s="209">
        <f t="shared" si="14"/>
        <v>16</v>
      </c>
    </row>
    <row r="150" spans="1:17" x14ac:dyDescent="0.25">
      <c r="A150" s="4">
        <v>239</v>
      </c>
      <c r="B150" s="5" t="str">
        <f>VLOOKUP(A150,'Inventory List'!$A$8:$M$163,2)</f>
        <v>Accessories</v>
      </c>
      <c r="C150" s="5" t="str">
        <f>VLOOKUP(A150,'Inventory List'!$A$8:$M$163,3)</f>
        <v>Jewelry</v>
      </c>
      <c r="D150" s="30" t="str">
        <f>VLOOKUP(A150,'Inventory List'!$A$8:$M$163,4)</f>
        <v>Bracelet</v>
      </c>
      <c r="E150" s="5" t="str">
        <f>VLOOKUP(A150,'Inventory List'!$A$8:$M$163,5)</f>
        <v>Women</v>
      </c>
      <c r="F150" s="5" t="str">
        <f>VLOOKUP(A150,'Inventory List'!$A$8:$M$163,6)</f>
        <v>8"</v>
      </c>
      <c r="G150" s="5" t="str">
        <f>VLOOKUP(A150,'Inventory List'!$A$8:$M$163,7)</f>
        <v>Silver</v>
      </c>
      <c r="H150" s="207">
        <v>2</v>
      </c>
      <c r="I150" s="208">
        <f t="shared" si="10"/>
        <v>2</v>
      </c>
      <c r="J150" s="209">
        <f t="shared" si="11"/>
        <v>8</v>
      </c>
      <c r="K150" s="210">
        <v>0</v>
      </c>
      <c r="L150" s="211">
        <f>VLOOKUP(A150,'Inv Purch Qty by UPC'!A149:B304,2)</f>
        <v>10</v>
      </c>
      <c r="M150" s="27">
        <f>'Sale Qtys by UPC'!B148</f>
        <v>10</v>
      </c>
      <c r="N150" s="212">
        <f t="shared" si="12"/>
        <v>0</v>
      </c>
      <c r="O150" s="213">
        <f t="shared" si="13"/>
        <v>2</v>
      </c>
      <c r="P150" s="214">
        <f>VLOOKUP(A150,'Inventory List'!$A$8:$M$163,10)</f>
        <v>4</v>
      </c>
      <c r="Q150" s="209">
        <f t="shared" si="14"/>
        <v>8</v>
      </c>
    </row>
    <row r="151" spans="1:17" x14ac:dyDescent="0.25">
      <c r="A151" s="4">
        <v>240</v>
      </c>
      <c r="B151" s="5" t="str">
        <f>VLOOKUP(A151,'Inventory List'!$A$8:$M$163,2)</f>
        <v>Accessories</v>
      </c>
      <c r="C151" s="5" t="str">
        <f>VLOOKUP(A151,'Inventory List'!$A$8:$M$163,3)</f>
        <v>Jewelry</v>
      </c>
      <c r="D151" s="30" t="str">
        <f>VLOOKUP(A151,'Inventory List'!$A$8:$M$163,4)</f>
        <v>Bracelet</v>
      </c>
      <c r="E151" s="5" t="str">
        <f>VLOOKUP(A151,'Inventory List'!$A$8:$M$163,5)</f>
        <v>Girls</v>
      </c>
      <c r="F151" s="5" t="str">
        <f>VLOOKUP(A151,'Inventory List'!$A$8:$M$163,6)</f>
        <v>5"</v>
      </c>
      <c r="G151" s="5" t="str">
        <f>VLOOKUP(A151,'Inventory List'!$A$8:$M$163,7)</f>
        <v>Gold</v>
      </c>
      <c r="H151" s="207">
        <v>5</v>
      </c>
      <c r="I151" s="208">
        <f t="shared" si="10"/>
        <v>2</v>
      </c>
      <c r="J151" s="209">
        <f t="shared" si="11"/>
        <v>9</v>
      </c>
      <c r="K151" s="210">
        <v>0</v>
      </c>
      <c r="L151" s="211">
        <f>VLOOKUP(A151,'Inv Purch Qty by UPC'!A150:B305,2)</f>
        <v>5</v>
      </c>
      <c r="M151" s="27">
        <f>'Sale Qtys by UPC'!B149</f>
        <v>2</v>
      </c>
      <c r="N151" s="212">
        <f t="shared" si="12"/>
        <v>3</v>
      </c>
      <c r="O151" s="213">
        <f t="shared" si="13"/>
        <v>5</v>
      </c>
      <c r="P151" s="214">
        <f>VLOOKUP(A151,'Inventory List'!$A$8:$M$163,10)</f>
        <v>4.5</v>
      </c>
      <c r="Q151" s="209">
        <f t="shared" si="14"/>
        <v>22.5</v>
      </c>
    </row>
    <row r="152" spans="1:17" x14ac:dyDescent="0.25">
      <c r="A152" s="4">
        <v>241</v>
      </c>
      <c r="B152" s="5" t="str">
        <f>VLOOKUP(A152,'Inventory List'!$A$8:$M$163,2)</f>
        <v>Accessories</v>
      </c>
      <c r="C152" s="5" t="str">
        <f>VLOOKUP(A152,'Inventory List'!$A$8:$M$163,3)</f>
        <v>Jewelry</v>
      </c>
      <c r="D152" s="30" t="str">
        <f>VLOOKUP(A152,'Inventory List'!$A$8:$M$163,4)</f>
        <v>Bracelet</v>
      </c>
      <c r="E152" s="5" t="str">
        <f>VLOOKUP(A152,'Inventory List'!$A$8:$M$163,5)</f>
        <v>Girls</v>
      </c>
      <c r="F152" s="5" t="str">
        <f>VLOOKUP(A152,'Inventory List'!$A$8:$M$163,6)</f>
        <v>5"</v>
      </c>
      <c r="G152" s="5" t="str">
        <f>VLOOKUP(A152,'Inventory List'!$A$8:$M$163,7)</f>
        <v>Silver</v>
      </c>
      <c r="H152" s="207">
        <v>4</v>
      </c>
      <c r="I152" s="208">
        <f t="shared" si="10"/>
        <v>2</v>
      </c>
      <c r="J152" s="209">
        <f t="shared" si="11"/>
        <v>9</v>
      </c>
      <c r="K152" s="210">
        <v>0</v>
      </c>
      <c r="L152" s="211">
        <f>VLOOKUP(A152,'Inv Purch Qty by UPC'!A151:B306,2)</f>
        <v>8</v>
      </c>
      <c r="M152" s="27">
        <f>'Sale Qtys by UPC'!B150</f>
        <v>6</v>
      </c>
      <c r="N152" s="212">
        <f t="shared" si="12"/>
        <v>2</v>
      </c>
      <c r="O152" s="213">
        <f t="shared" si="13"/>
        <v>4</v>
      </c>
      <c r="P152" s="214">
        <f>VLOOKUP(A152,'Inventory List'!$A$8:$M$163,10)</f>
        <v>4.5</v>
      </c>
      <c r="Q152" s="209">
        <f t="shared" si="14"/>
        <v>18</v>
      </c>
    </row>
    <row r="153" spans="1:17" x14ac:dyDescent="0.25">
      <c r="A153" s="4">
        <v>242</v>
      </c>
      <c r="B153" s="5" t="str">
        <f>VLOOKUP(A153,'Inventory List'!$A$8:$M$163,2)</f>
        <v>Hats</v>
      </c>
      <c r="C153" s="5" t="str">
        <f>VLOOKUP(A153,'Inventory List'!$A$8:$M$163,3)</f>
        <v>Sun hat</v>
      </c>
      <c r="D153" s="30" t="str">
        <f>VLOOKUP(A153,'Inventory List'!$A$8:$M$163,4)</f>
        <v>Eyelet</v>
      </c>
      <c r="E153" s="5" t="str">
        <f>VLOOKUP(A153,'Inventory List'!$A$8:$M$163,5)</f>
        <v>Women</v>
      </c>
      <c r="F153" s="5" t="str">
        <f>VLOOKUP(A153,'Inventory List'!$A$8:$M$163,6)</f>
        <v>Women</v>
      </c>
      <c r="G153" s="5" t="str">
        <f>VLOOKUP(A153,'Inventory List'!$A$8:$M$163,7)</f>
        <v>White</v>
      </c>
      <c r="H153" s="207">
        <v>2</v>
      </c>
      <c r="I153" s="208">
        <f t="shared" si="10"/>
        <v>0</v>
      </c>
      <c r="J153" s="209">
        <f t="shared" si="11"/>
        <v>0</v>
      </c>
      <c r="K153" s="210">
        <v>0</v>
      </c>
      <c r="L153" s="211">
        <f>VLOOKUP(A153,'Inv Purch Qty by UPC'!A152:B307,2)</f>
        <v>8</v>
      </c>
      <c r="M153" s="27">
        <f>'Sale Qtys by UPC'!B151</f>
        <v>6</v>
      </c>
      <c r="N153" s="212">
        <f t="shared" si="12"/>
        <v>2</v>
      </c>
      <c r="O153" s="213">
        <f t="shared" si="13"/>
        <v>2</v>
      </c>
      <c r="P153" s="214">
        <f>VLOOKUP(A153,'Inventory List'!$A$8:$M$163,10)</f>
        <v>5.5</v>
      </c>
      <c r="Q153" s="209">
        <f t="shared" si="14"/>
        <v>11</v>
      </c>
    </row>
    <row r="154" spans="1:17" x14ac:dyDescent="0.25">
      <c r="A154" s="4">
        <v>243</v>
      </c>
      <c r="B154" s="5" t="str">
        <f>VLOOKUP(A154,'Inventory List'!$A$8:$M$163,2)</f>
        <v>Hats</v>
      </c>
      <c r="C154" s="5" t="str">
        <f>VLOOKUP(A154,'Inventory List'!$A$8:$M$163,3)</f>
        <v>Sun hat</v>
      </c>
      <c r="D154" s="30" t="str">
        <f>VLOOKUP(A154,'Inventory List'!$A$8:$M$163,4)</f>
        <v>Eyelet</v>
      </c>
      <c r="E154" s="5" t="str">
        <f>VLOOKUP(A154,'Inventory List'!$A$8:$M$163,5)</f>
        <v>Women</v>
      </c>
      <c r="F154" s="5" t="str">
        <f>VLOOKUP(A154,'Inventory List'!$A$8:$M$163,6)</f>
        <v>Women</v>
      </c>
      <c r="G154" s="5" t="str">
        <f>VLOOKUP(A154,'Inventory List'!$A$8:$M$163,7)</f>
        <v>Blue</v>
      </c>
      <c r="H154" s="207">
        <v>0</v>
      </c>
      <c r="I154" s="208">
        <f t="shared" si="10"/>
        <v>2</v>
      </c>
      <c r="J154" s="209">
        <f t="shared" si="11"/>
        <v>11</v>
      </c>
      <c r="K154" s="210">
        <v>0</v>
      </c>
      <c r="L154" s="211">
        <f>VLOOKUP(A154,'Inv Purch Qty by UPC'!A153:B308,2)</f>
        <v>12</v>
      </c>
      <c r="M154" s="27">
        <f>'Sale Qtys by UPC'!B152</f>
        <v>14</v>
      </c>
      <c r="N154" s="212">
        <f t="shared" si="12"/>
        <v>-2</v>
      </c>
      <c r="O154" s="213">
        <f t="shared" si="13"/>
        <v>0</v>
      </c>
      <c r="P154" s="214">
        <f>VLOOKUP(A154,'Inventory List'!$A$8:$M$163,10)</f>
        <v>5.5</v>
      </c>
      <c r="Q154" s="209">
        <f t="shared" si="14"/>
        <v>0</v>
      </c>
    </row>
    <row r="155" spans="1:17" x14ac:dyDescent="0.25">
      <c r="A155" s="4">
        <v>244</v>
      </c>
      <c r="B155" s="5" t="str">
        <f>VLOOKUP(A155,'Inventory List'!$A$8:$M$163,2)</f>
        <v>Hats</v>
      </c>
      <c r="C155" s="5" t="str">
        <f>VLOOKUP(A155,'Inventory List'!$A$8:$M$163,3)</f>
        <v>Sun hat</v>
      </c>
      <c r="D155" s="30" t="str">
        <f>VLOOKUP(A155,'Inventory List'!$A$8:$M$163,4)</f>
        <v>Eyelet</v>
      </c>
      <c r="E155" s="5" t="str">
        <f>VLOOKUP(A155,'Inventory List'!$A$8:$M$163,5)</f>
        <v>Girls</v>
      </c>
      <c r="F155" s="5" t="str">
        <f>VLOOKUP(A155,'Inventory List'!$A$8:$M$163,6)</f>
        <v>Girls</v>
      </c>
      <c r="G155" s="5" t="str">
        <f>VLOOKUP(A155,'Inventory List'!$A$8:$M$163,7)</f>
        <v>White</v>
      </c>
      <c r="H155" s="207">
        <v>1</v>
      </c>
      <c r="I155" s="208">
        <f t="shared" si="10"/>
        <v>2</v>
      </c>
      <c r="J155" s="209">
        <f t="shared" si="11"/>
        <v>8</v>
      </c>
      <c r="K155" s="210">
        <v>0</v>
      </c>
      <c r="L155" s="211">
        <f>VLOOKUP(A155,'Inv Purch Qty by UPC'!A154:B309,2)</f>
        <v>9</v>
      </c>
      <c r="M155" s="27">
        <f>'Sale Qtys by UPC'!B153</f>
        <v>10</v>
      </c>
      <c r="N155" s="212">
        <f t="shared" si="12"/>
        <v>-1</v>
      </c>
      <c r="O155" s="213">
        <f t="shared" si="13"/>
        <v>1</v>
      </c>
      <c r="P155" s="214">
        <f>VLOOKUP(A155,'Inventory List'!$A$8:$M$163,10)</f>
        <v>4</v>
      </c>
      <c r="Q155" s="209">
        <f t="shared" si="14"/>
        <v>4</v>
      </c>
    </row>
    <row r="156" spans="1:17" x14ac:dyDescent="0.25">
      <c r="A156" s="4">
        <v>245</v>
      </c>
      <c r="B156" s="5" t="str">
        <f>VLOOKUP(A156,'Inventory List'!$A$8:$M$163,2)</f>
        <v>Hats</v>
      </c>
      <c r="C156" s="5" t="str">
        <f>VLOOKUP(A156,'Inventory List'!$A$8:$M$163,3)</f>
        <v>Sun hat</v>
      </c>
      <c r="D156" s="30" t="str">
        <f>VLOOKUP(A156,'Inventory List'!$A$8:$M$163,4)</f>
        <v>Eyelet</v>
      </c>
      <c r="E156" s="5" t="str">
        <f>VLOOKUP(A156,'Inventory List'!$A$8:$M$163,5)</f>
        <v>Girls</v>
      </c>
      <c r="F156" s="5" t="str">
        <f>VLOOKUP(A156,'Inventory List'!$A$8:$M$163,6)</f>
        <v>Girls</v>
      </c>
      <c r="G156" s="5" t="str">
        <f>VLOOKUP(A156,'Inventory List'!$A$8:$M$163,7)</f>
        <v>Blue</v>
      </c>
      <c r="H156" s="207">
        <v>2</v>
      </c>
      <c r="I156" s="208">
        <f t="shared" si="10"/>
        <v>2</v>
      </c>
      <c r="J156" s="209">
        <f t="shared" si="11"/>
        <v>8</v>
      </c>
      <c r="K156" s="210">
        <v>0</v>
      </c>
      <c r="L156" s="211">
        <f>VLOOKUP(A156,'Inv Purch Qty by UPC'!A155:B310,2)</f>
        <v>14</v>
      </c>
      <c r="M156" s="27">
        <f>'Sale Qtys by UPC'!B154</f>
        <v>14</v>
      </c>
      <c r="N156" s="212">
        <f t="shared" si="12"/>
        <v>0</v>
      </c>
      <c r="O156" s="213">
        <f t="shared" si="13"/>
        <v>2</v>
      </c>
      <c r="P156" s="214">
        <f>VLOOKUP(A156,'Inventory List'!$A$8:$M$163,10)</f>
        <v>4</v>
      </c>
      <c r="Q156" s="209">
        <f t="shared" si="14"/>
        <v>8</v>
      </c>
    </row>
    <row r="157" spans="1:17" x14ac:dyDescent="0.25">
      <c r="A157" s="4">
        <v>246</v>
      </c>
      <c r="B157" s="5" t="str">
        <f>VLOOKUP(A157,'Inventory List'!$A$8:$M$163,2)</f>
        <v>Hats</v>
      </c>
      <c r="C157" s="5" t="str">
        <f>VLOOKUP(A157,'Inventory List'!$A$8:$M$163,3)</f>
        <v>Ball cap</v>
      </c>
      <c r="D157" s="30" t="str">
        <f>VLOOKUP(A157,'Inventory List'!$A$8:$M$163,4)</f>
        <v>Cotton</v>
      </c>
      <c r="E157" s="5" t="str">
        <f>VLOOKUP(A157,'Inventory List'!$A$8:$M$163,5)</f>
        <v>Mens</v>
      </c>
      <c r="F157" s="5" t="str">
        <f>VLOOKUP(A157,'Inventory List'!$A$8:$M$163,6)</f>
        <v>Mens</v>
      </c>
      <c r="G157" s="5" t="str">
        <f>VLOOKUP(A157,'Inventory List'!$A$8:$M$163,7)</f>
        <v>Blue</v>
      </c>
      <c r="H157" s="207">
        <v>3</v>
      </c>
      <c r="I157" s="208">
        <f t="shared" si="10"/>
        <v>0</v>
      </c>
      <c r="J157" s="209">
        <f t="shared" si="11"/>
        <v>0</v>
      </c>
      <c r="K157" s="210">
        <v>0</v>
      </c>
      <c r="L157" s="211">
        <f>VLOOKUP(A157,'Inv Purch Qty by UPC'!A156:B311,2)</f>
        <v>5</v>
      </c>
      <c r="M157" s="27">
        <f>'Sale Qtys by UPC'!B155</f>
        <v>2</v>
      </c>
      <c r="N157" s="212">
        <f t="shared" si="12"/>
        <v>3</v>
      </c>
      <c r="O157" s="213">
        <f t="shared" si="13"/>
        <v>3</v>
      </c>
      <c r="P157" s="214">
        <f>VLOOKUP(A157,'Inventory List'!$A$8:$M$163,10)</f>
        <v>2.5</v>
      </c>
      <c r="Q157" s="209">
        <f t="shared" si="14"/>
        <v>7.5</v>
      </c>
    </row>
    <row r="158" spans="1:17" x14ac:dyDescent="0.25">
      <c r="A158" s="4">
        <v>247</v>
      </c>
      <c r="B158" s="5" t="str">
        <f>VLOOKUP(A158,'Inventory List'!$A$8:$M$163,2)</f>
        <v>Hats</v>
      </c>
      <c r="C158" s="5" t="str">
        <f>VLOOKUP(A158,'Inventory List'!$A$8:$M$163,3)</f>
        <v>Ball cap</v>
      </c>
      <c r="D158" s="30" t="str">
        <f>VLOOKUP(A158,'Inventory List'!$A$8:$M$163,4)</f>
        <v>Cotton</v>
      </c>
      <c r="E158" s="5" t="str">
        <f>VLOOKUP(A158,'Inventory List'!$A$8:$M$163,5)</f>
        <v>Mens</v>
      </c>
      <c r="F158" s="5" t="str">
        <f>VLOOKUP(A158,'Inventory List'!$A$8:$M$163,6)</f>
        <v>Mens</v>
      </c>
      <c r="G158" s="5" t="str">
        <f>VLOOKUP(A158,'Inventory List'!$A$8:$M$163,7)</f>
        <v>Green</v>
      </c>
      <c r="H158" s="207">
        <v>2</v>
      </c>
      <c r="I158" s="208">
        <f t="shared" si="10"/>
        <v>2</v>
      </c>
      <c r="J158" s="209">
        <f t="shared" si="11"/>
        <v>5</v>
      </c>
      <c r="K158" s="210">
        <v>0</v>
      </c>
      <c r="L158" s="211">
        <f>VLOOKUP(A158,'Inv Purch Qty by UPC'!A157:B312,2)</f>
        <v>10</v>
      </c>
      <c r="M158" s="27">
        <f>'Sale Qtys by UPC'!B156</f>
        <v>10</v>
      </c>
      <c r="N158" s="212">
        <f t="shared" si="12"/>
        <v>0</v>
      </c>
      <c r="O158" s="213">
        <f t="shared" si="13"/>
        <v>2</v>
      </c>
      <c r="P158" s="214">
        <f>VLOOKUP(A158,'Inventory List'!$A$8:$M$163,10)</f>
        <v>2.5</v>
      </c>
      <c r="Q158" s="209">
        <f t="shared" si="14"/>
        <v>5</v>
      </c>
    </row>
    <row r="159" spans="1:17" x14ac:dyDescent="0.25">
      <c r="A159" s="4">
        <v>248</v>
      </c>
      <c r="B159" s="5" t="str">
        <f>VLOOKUP(A159,'Inventory List'!$A$8:$M$163,2)</f>
        <v>Hats</v>
      </c>
      <c r="C159" s="5" t="str">
        <f>VLOOKUP(A159,'Inventory List'!$A$8:$M$163,3)</f>
        <v>Ball cap</v>
      </c>
      <c r="D159" s="30" t="str">
        <f>VLOOKUP(A159,'Inventory List'!$A$8:$M$163,4)</f>
        <v>Cotton</v>
      </c>
      <c r="E159" s="5" t="str">
        <f>VLOOKUP(A159,'Inventory List'!$A$8:$M$163,5)</f>
        <v>Mens</v>
      </c>
      <c r="F159" s="5" t="str">
        <f>VLOOKUP(A159,'Inventory List'!$A$8:$M$163,6)</f>
        <v>Mens</v>
      </c>
      <c r="G159" s="5" t="str">
        <f>VLOOKUP(A159,'Inventory List'!$A$8:$M$163,7)</f>
        <v>Red</v>
      </c>
      <c r="H159" s="207">
        <v>3</v>
      </c>
      <c r="I159" s="208">
        <f t="shared" si="10"/>
        <v>0</v>
      </c>
      <c r="J159" s="209">
        <f t="shared" si="11"/>
        <v>0</v>
      </c>
      <c r="K159" s="210">
        <v>0</v>
      </c>
      <c r="L159" s="211">
        <f>VLOOKUP(A159,'Inv Purch Qty by UPC'!A158:B313,2)</f>
        <v>5</v>
      </c>
      <c r="M159" s="27">
        <f>'Sale Qtys by UPC'!B157</f>
        <v>2</v>
      </c>
      <c r="N159" s="212">
        <f t="shared" si="12"/>
        <v>3</v>
      </c>
      <c r="O159" s="213">
        <f t="shared" si="13"/>
        <v>3</v>
      </c>
      <c r="P159" s="214">
        <f>VLOOKUP(A159,'Inventory List'!$A$8:$M$163,10)</f>
        <v>2.5</v>
      </c>
      <c r="Q159" s="209">
        <f t="shared" si="14"/>
        <v>7.5</v>
      </c>
    </row>
    <row r="160" spans="1:17" x14ac:dyDescent="0.25">
      <c r="A160" s="4">
        <v>249</v>
      </c>
      <c r="B160" s="5" t="str">
        <f>VLOOKUP(A160,'Inventory List'!$A$8:$M$163,2)</f>
        <v>Hats</v>
      </c>
      <c r="C160" s="5" t="str">
        <f>VLOOKUP(A160,'Inventory List'!$A$8:$M$163,3)</f>
        <v>Ball cap</v>
      </c>
      <c r="D160" s="30" t="str">
        <f>VLOOKUP(A160,'Inventory List'!$A$8:$M$163,4)</f>
        <v>Cotton</v>
      </c>
      <c r="E160" s="5" t="str">
        <f>VLOOKUP(A160,'Inventory List'!$A$8:$M$163,5)</f>
        <v>Womens</v>
      </c>
      <c r="F160" s="5" t="str">
        <f>VLOOKUP(A160,'Inventory List'!$A$8:$M$163,6)</f>
        <v>Womens</v>
      </c>
      <c r="G160" s="5" t="str">
        <f>VLOOKUP(A160,'Inventory List'!$A$8:$M$163,7)</f>
        <v>Blue</v>
      </c>
      <c r="H160" s="207">
        <v>2</v>
      </c>
      <c r="I160" s="208">
        <f t="shared" si="10"/>
        <v>0</v>
      </c>
      <c r="J160" s="209">
        <f t="shared" si="11"/>
        <v>0</v>
      </c>
      <c r="K160" s="210">
        <v>0</v>
      </c>
      <c r="L160" s="211">
        <f>VLOOKUP(A160,'Inv Purch Qty by UPC'!A159:B314,2)</f>
        <v>4</v>
      </c>
      <c r="M160" s="27">
        <f>'Sale Qtys by UPC'!B158</f>
        <v>2</v>
      </c>
      <c r="N160" s="212">
        <f t="shared" si="12"/>
        <v>2</v>
      </c>
      <c r="O160" s="213">
        <f t="shared" si="13"/>
        <v>2</v>
      </c>
      <c r="P160" s="214">
        <f>VLOOKUP(A160,'Inventory List'!$A$8:$M$163,10)</f>
        <v>2.5</v>
      </c>
      <c r="Q160" s="209">
        <f t="shared" si="14"/>
        <v>5</v>
      </c>
    </row>
    <row r="161" spans="1:17" x14ac:dyDescent="0.25">
      <c r="A161" s="4">
        <v>250</v>
      </c>
      <c r="B161" s="5" t="str">
        <f>VLOOKUP(A161,'Inventory List'!$A$8:$M$163,2)</f>
        <v>Hats</v>
      </c>
      <c r="C161" s="5" t="str">
        <f>VLOOKUP(A161,'Inventory List'!$A$8:$M$163,3)</f>
        <v>Ball cap</v>
      </c>
      <c r="D161" s="30" t="str">
        <f>VLOOKUP(A161,'Inventory List'!$A$8:$M$163,4)</f>
        <v>Cotton</v>
      </c>
      <c r="E161" s="5" t="str">
        <f>VLOOKUP(A161,'Inventory List'!$A$8:$M$163,5)</f>
        <v>Womens</v>
      </c>
      <c r="F161" s="5" t="str">
        <f>VLOOKUP(A161,'Inventory List'!$A$8:$M$163,6)</f>
        <v>Womens</v>
      </c>
      <c r="G161" s="5" t="str">
        <f>VLOOKUP(A161,'Inventory List'!$A$8:$M$163,7)</f>
        <v>Green</v>
      </c>
      <c r="H161" s="207">
        <v>2</v>
      </c>
      <c r="I161" s="208">
        <f t="shared" si="10"/>
        <v>2</v>
      </c>
      <c r="J161" s="209">
        <f t="shared" si="11"/>
        <v>5</v>
      </c>
      <c r="K161" s="210">
        <v>0</v>
      </c>
      <c r="L161" s="211">
        <f>VLOOKUP(A161,'Inv Purch Qty by UPC'!A160:B315,2)</f>
        <v>8</v>
      </c>
      <c r="M161" s="27">
        <f>'Sale Qtys by UPC'!B159</f>
        <v>8</v>
      </c>
      <c r="N161" s="212">
        <f t="shared" si="12"/>
        <v>0</v>
      </c>
      <c r="O161" s="213">
        <f t="shared" si="13"/>
        <v>2</v>
      </c>
      <c r="P161" s="214">
        <f>VLOOKUP(A161,'Inventory List'!$A$8:$M$163,10)</f>
        <v>2.5</v>
      </c>
      <c r="Q161" s="209">
        <f t="shared" si="14"/>
        <v>5</v>
      </c>
    </row>
    <row r="162" spans="1:17" x14ac:dyDescent="0.25">
      <c r="A162" s="4">
        <v>251</v>
      </c>
      <c r="B162" s="5" t="str">
        <f>VLOOKUP(A162,'Inventory List'!$A$8:$M$163,2)</f>
        <v>Hats</v>
      </c>
      <c r="C162" s="5" t="str">
        <f>VLOOKUP(A162,'Inventory List'!$A$8:$M$163,3)</f>
        <v>Ball cap</v>
      </c>
      <c r="D162" s="30" t="str">
        <f>VLOOKUP(A162,'Inventory List'!$A$8:$M$163,4)</f>
        <v>Cotton</v>
      </c>
      <c r="E162" s="5" t="str">
        <f>VLOOKUP(A162,'Inventory List'!$A$8:$M$163,5)</f>
        <v>Womens</v>
      </c>
      <c r="F162" s="5" t="str">
        <f>VLOOKUP(A162,'Inventory List'!$A$8:$M$163,6)</f>
        <v>Womens</v>
      </c>
      <c r="G162" s="5" t="str">
        <f>VLOOKUP(A162,'Inventory List'!$A$8:$M$163,7)</f>
        <v>Red</v>
      </c>
      <c r="H162" s="207">
        <v>1</v>
      </c>
      <c r="I162" s="208">
        <f t="shared" si="10"/>
        <v>2</v>
      </c>
      <c r="J162" s="209">
        <f t="shared" si="11"/>
        <v>5</v>
      </c>
      <c r="K162" s="210">
        <v>0</v>
      </c>
      <c r="L162" s="211">
        <f>VLOOKUP(A162,'Inv Purch Qty by UPC'!A161:B316,2)</f>
        <v>7</v>
      </c>
      <c r="M162" s="27">
        <f>'Sale Qtys by UPC'!B160</f>
        <v>8</v>
      </c>
      <c r="N162" s="212">
        <f t="shared" si="12"/>
        <v>-1</v>
      </c>
      <c r="O162" s="213">
        <f t="shared" si="13"/>
        <v>1</v>
      </c>
      <c r="P162" s="214">
        <f>VLOOKUP(A162,'Inventory List'!$A$8:$M$163,10)</f>
        <v>2.5</v>
      </c>
      <c r="Q162" s="209">
        <f t="shared" si="14"/>
        <v>2.5</v>
      </c>
    </row>
    <row r="163" spans="1:17" x14ac:dyDescent="0.25">
      <c r="A163" s="4">
        <v>252</v>
      </c>
      <c r="B163" s="5" t="str">
        <f>VLOOKUP(A163,'Inventory List'!$A$8:$M$163,2)</f>
        <v>Hats</v>
      </c>
      <c r="C163" s="5" t="str">
        <f>VLOOKUP(A163,'Inventory List'!$A$8:$M$163,3)</f>
        <v>Ball cap</v>
      </c>
      <c r="D163" s="30" t="str">
        <f>VLOOKUP(A163,'Inventory List'!$A$8:$M$163,4)</f>
        <v>Cotton</v>
      </c>
      <c r="E163" s="5" t="str">
        <f>VLOOKUP(A163,'Inventory List'!$A$8:$M$163,5)</f>
        <v>Kids</v>
      </c>
      <c r="F163" s="5" t="str">
        <f>VLOOKUP(A163,'Inventory List'!$A$8:$M$163,6)</f>
        <v>Kids</v>
      </c>
      <c r="G163" s="5" t="str">
        <f>VLOOKUP(A163,'Inventory List'!$A$8:$M$163,7)</f>
        <v>Blue</v>
      </c>
      <c r="H163" s="207">
        <v>4</v>
      </c>
      <c r="I163" s="208">
        <f t="shared" si="10"/>
        <v>2</v>
      </c>
      <c r="J163" s="209">
        <f t="shared" si="11"/>
        <v>5</v>
      </c>
      <c r="K163" s="210">
        <v>0</v>
      </c>
      <c r="L163" s="211">
        <f>VLOOKUP(A163,'Inv Purch Qty by UPC'!A162:B317,2)</f>
        <v>8</v>
      </c>
      <c r="M163" s="27">
        <f>'Sale Qtys by UPC'!B161</f>
        <v>6</v>
      </c>
      <c r="N163" s="212">
        <f t="shared" si="12"/>
        <v>2</v>
      </c>
      <c r="O163" s="213">
        <f t="shared" si="13"/>
        <v>4</v>
      </c>
      <c r="P163" s="214">
        <f>VLOOKUP(A163,'Inventory List'!$A$8:$M$163,10)</f>
        <v>2.5</v>
      </c>
      <c r="Q163" s="209">
        <f t="shared" si="14"/>
        <v>10</v>
      </c>
    </row>
    <row r="164" spans="1:17" x14ac:dyDescent="0.25">
      <c r="A164" s="4">
        <v>253</v>
      </c>
      <c r="B164" s="5" t="str">
        <f>VLOOKUP(A164,'Inventory List'!$A$8:$M$163,2)</f>
        <v>Hats</v>
      </c>
      <c r="C164" s="5" t="str">
        <f>VLOOKUP(A164,'Inventory List'!$A$8:$M$163,3)</f>
        <v>Ball cap</v>
      </c>
      <c r="D164" s="30" t="str">
        <f>VLOOKUP(A164,'Inventory List'!$A$8:$M$163,4)</f>
        <v>Cotton</v>
      </c>
      <c r="E164" s="5" t="str">
        <f>VLOOKUP(A164,'Inventory List'!$A$8:$M$163,5)</f>
        <v>Kids</v>
      </c>
      <c r="F164" s="5" t="str">
        <f>VLOOKUP(A164,'Inventory List'!$A$8:$M$163,6)</f>
        <v>Kids</v>
      </c>
      <c r="G164" s="5" t="str">
        <f>VLOOKUP(A164,'Inventory List'!$A$8:$M$163,7)</f>
        <v>Green</v>
      </c>
      <c r="H164" s="207">
        <v>2</v>
      </c>
      <c r="I164" s="208">
        <f t="shared" si="10"/>
        <v>0</v>
      </c>
      <c r="J164" s="209">
        <f t="shared" si="11"/>
        <v>0</v>
      </c>
      <c r="K164" s="210">
        <v>0</v>
      </c>
      <c r="L164" s="211">
        <f>VLOOKUP(A164,'Inv Purch Qty by UPC'!A163:B318,2)</f>
        <v>6</v>
      </c>
      <c r="M164" s="27">
        <f>'Sale Qtys by UPC'!B162</f>
        <v>4</v>
      </c>
      <c r="N164" s="212">
        <f t="shared" si="12"/>
        <v>2</v>
      </c>
      <c r="O164" s="213">
        <f t="shared" si="13"/>
        <v>2</v>
      </c>
      <c r="P164" s="214">
        <f>VLOOKUP(A164,'Inventory List'!$A$8:$M$163,10)</f>
        <v>2.5</v>
      </c>
      <c r="Q164" s="209">
        <f t="shared" si="14"/>
        <v>5</v>
      </c>
    </row>
    <row r="165" spans="1:17" x14ac:dyDescent="0.25">
      <c r="A165" s="4">
        <v>254</v>
      </c>
      <c r="B165" s="5" t="str">
        <f>VLOOKUP(A165,'Inventory List'!$A$8:$M$163,2)</f>
        <v>Hats</v>
      </c>
      <c r="C165" s="5" t="str">
        <f>VLOOKUP(A165,'Inventory List'!$A$8:$M$163,3)</f>
        <v>Ball cap</v>
      </c>
      <c r="D165" s="30" t="str">
        <f>VLOOKUP(A165,'Inventory List'!$A$8:$M$163,4)</f>
        <v>Cotton</v>
      </c>
      <c r="E165" s="5" t="str">
        <f>VLOOKUP(A165,'Inventory List'!$A$8:$M$163,5)</f>
        <v>Kids</v>
      </c>
      <c r="F165" s="5" t="str">
        <f>VLOOKUP(A165,'Inventory List'!$A$8:$M$163,6)</f>
        <v>Kids</v>
      </c>
      <c r="G165" s="5" t="str">
        <f>VLOOKUP(A165,'Inventory List'!$A$8:$M$163,7)</f>
        <v>Red</v>
      </c>
      <c r="H165" s="217">
        <v>2</v>
      </c>
      <c r="I165" s="218">
        <f t="shared" si="10"/>
        <v>2</v>
      </c>
      <c r="J165" s="219">
        <f t="shared" si="11"/>
        <v>5</v>
      </c>
      <c r="K165" s="220">
        <v>0</v>
      </c>
      <c r="L165" s="221">
        <f>VLOOKUP(A165,'Inv Purch Qty by UPC'!A164:B319,2)</f>
        <v>6</v>
      </c>
      <c r="M165" s="17">
        <f>'Sale Qtys by UPC'!B163</f>
        <v>6</v>
      </c>
      <c r="N165" s="222">
        <f t="shared" si="12"/>
        <v>0</v>
      </c>
      <c r="O165" s="223">
        <f t="shared" si="13"/>
        <v>2</v>
      </c>
      <c r="P165" s="224">
        <f>VLOOKUP(A165,'Inventory List'!$A$8:$M$163,10)</f>
        <v>2.5</v>
      </c>
      <c r="Q165" s="219">
        <f t="shared" si="14"/>
        <v>5</v>
      </c>
    </row>
  </sheetData>
  <sheetProtection algorithmName="SHA-512" hashValue="G5ylfegieLfKcmgC15rVMGVcuGv9o0k1xvZe8EMeCxxRcxEyaQ3UOFaElHZMrm14CAP3gxMuFgDNJTdYo/JIwg==" saltValue="NWnJYsR0JvNoVsaNUZjPyw==" spinCount="100000" sheet="1" objects="1" scenarios="1" selectLockedCells="1" selectUnlockedCells="1"/>
  <mergeCells count="4">
    <mergeCell ref="G7:I7"/>
    <mergeCell ref="K9:N9"/>
    <mergeCell ref="H9:J9"/>
    <mergeCell ref="O9:Q9"/>
  </mergeCells>
  <phoneticPr fontId="0" type="noConversion"/>
  <conditionalFormatting sqref="I1:I6 I8:I1048576 G7">
    <cfRule type="cellIs" dxfId="37" priority="3" operator="equal">
      <formula>0</formula>
    </cfRule>
  </conditionalFormatting>
  <conditionalFormatting sqref="J1:J1048576">
    <cfRule type="cellIs" dxfId="36" priority="1" operator="equal">
      <formula>0</formula>
    </cfRule>
    <cfRule type="cellIs" dxfId="35" priority="2" operator="equal">
      <formula>0</formula>
    </cfRule>
  </conditionalFormatting>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7"/>
  <sheetViews>
    <sheetView topLeftCell="A2" zoomScale="80" workbookViewId="0">
      <selection activeCell="F25" sqref="F25"/>
    </sheetView>
  </sheetViews>
  <sheetFormatPr defaultRowHeight="18" x14ac:dyDescent="0.25"/>
  <cols>
    <col min="1" max="2" width="8.796875" style="29"/>
    <col min="3" max="3" width="9.296875" style="29" bestFit="1" customWidth="1"/>
    <col min="4" max="4" width="8.796875" style="29"/>
    <col min="5" max="5" width="10.296875" style="29" bestFit="1" customWidth="1"/>
    <col min="6" max="6" width="15.09765625" style="225" customWidth="1"/>
    <col min="7" max="7" width="1.19921875" style="225" customWidth="1"/>
    <col min="8" max="16384" width="8.796875" style="29"/>
  </cols>
  <sheetData>
    <row r="1" spans="1:10" x14ac:dyDescent="0.25">
      <c r="A1" s="28" t="s">
        <v>0</v>
      </c>
    </row>
    <row r="2" spans="1:10" x14ac:dyDescent="0.25">
      <c r="A2" s="28" t="s">
        <v>8</v>
      </c>
    </row>
    <row r="3" spans="1:10" x14ac:dyDescent="0.25">
      <c r="A3" s="30" t="s">
        <v>204</v>
      </c>
    </row>
    <row r="4" spans="1:10" x14ac:dyDescent="0.25">
      <c r="A4" s="70" t="s">
        <v>243</v>
      </c>
    </row>
    <row r="9" spans="1:10" x14ac:dyDescent="0.25">
      <c r="A9" s="3" t="s">
        <v>216</v>
      </c>
      <c r="B9" s="3"/>
      <c r="C9" s="5"/>
      <c r="D9" s="5"/>
      <c r="E9" s="6"/>
      <c r="F9" s="226">
        <v>0</v>
      </c>
      <c r="G9" s="226"/>
    </row>
    <row r="10" spans="1:10" x14ac:dyDescent="0.25">
      <c r="A10" s="3" t="s">
        <v>217</v>
      </c>
      <c r="B10" s="3"/>
      <c r="C10" s="5"/>
      <c r="D10" s="5"/>
      <c r="E10" s="6"/>
      <c r="F10" s="227"/>
      <c r="G10" s="227"/>
    </row>
    <row r="11" spans="1:10" x14ac:dyDescent="0.25">
      <c r="A11" s="3"/>
      <c r="B11" s="3"/>
      <c r="C11" s="3" t="str">
        <f>'Inv Purch by Date'!A8</f>
        <v>1-Jan</v>
      </c>
      <c r="D11" s="70"/>
      <c r="E11" s="189"/>
      <c r="F11" s="227">
        <f>GETPIVOTDATA("PurchTotal",'Inv Purch by Date'!$A$7,"Purch Date",1)</f>
        <v>7026</v>
      </c>
      <c r="G11" s="227"/>
      <c r="H11" s="228"/>
      <c r="I11" s="184"/>
      <c r="J11" s="184"/>
    </row>
    <row r="12" spans="1:10" x14ac:dyDescent="0.25">
      <c r="A12" s="3"/>
      <c r="B12" s="3"/>
      <c r="C12" s="3" t="str">
        <f>'Inv Purch by Date'!A9</f>
        <v>3-Jan</v>
      </c>
      <c r="D12" s="70"/>
      <c r="E12" s="189"/>
      <c r="F12" s="227">
        <f>GETPIVOTDATA("PurchTotal",'Inv Purch by Date'!$A$7,"Purch Date",3)</f>
        <v>5052</v>
      </c>
      <c r="G12" s="227"/>
      <c r="H12" s="229"/>
      <c r="J12" s="31" t="s">
        <v>445</v>
      </c>
    </row>
    <row r="13" spans="1:10" x14ac:dyDescent="0.25">
      <c r="A13" s="3"/>
      <c r="B13" s="3"/>
      <c r="C13" s="3" t="str">
        <f>'Inv Purch by Date'!A10</f>
        <v>15-Feb</v>
      </c>
      <c r="D13" s="70"/>
      <c r="E13" s="189"/>
      <c r="F13" s="227">
        <f>GETPIVOTDATA("PurchTotal",'Inv Purch by Date'!$A$7,"Purch Date",46)</f>
        <v>1263</v>
      </c>
      <c r="G13" s="227"/>
      <c r="H13" s="229"/>
    </row>
    <row r="14" spans="1:10" x14ac:dyDescent="0.25">
      <c r="A14" s="3"/>
      <c r="B14" s="3"/>
      <c r="C14" s="3" t="str">
        <f>'Inv Purch by Date'!A11</f>
        <v>5-Mar</v>
      </c>
      <c r="D14" s="70"/>
      <c r="E14" s="189"/>
      <c r="F14" s="227">
        <f>GETPIVOTDATA("PurchTotal",'Inv Purch by Date'!$A$7,"Purch Date",65)</f>
        <v>955</v>
      </c>
      <c r="G14" s="227"/>
      <c r="H14" s="229"/>
    </row>
    <row r="15" spans="1:10" x14ac:dyDescent="0.25">
      <c r="A15" s="3"/>
      <c r="B15" s="3"/>
      <c r="C15" s="3" t="str">
        <f>'Inv Purch by Date'!A12</f>
        <v>12-Mar</v>
      </c>
      <c r="D15" s="70"/>
      <c r="E15" s="189"/>
      <c r="F15" s="227">
        <f>GETPIVOTDATA("PurchTotal",'Inv Purch by Date'!$A$7,"Purch Date",72)</f>
        <v>3110</v>
      </c>
      <c r="G15" s="227"/>
      <c r="H15" s="230"/>
    </row>
    <row r="16" spans="1:10" x14ac:dyDescent="0.25">
      <c r="A16" s="3"/>
      <c r="B16" s="3"/>
      <c r="C16" s="5" t="s">
        <v>244</v>
      </c>
      <c r="D16" s="5"/>
      <c r="E16" s="189"/>
      <c r="F16" s="231">
        <f>SUM(F11:F15)</f>
        <v>17406</v>
      </c>
      <c r="G16" s="232"/>
    </row>
    <row r="17" spans="1:9" x14ac:dyDescent="0.25">
      <c r="A17" s="3"/>
      <c r="B17" s="3"/>
      <c r="C17" s="5"/>
      <c r="D17" s="5"/>
      <c r="E17" s="189"/>
      <c r="F17" s="233"/>
      <c r="G17" s="233"/>
    </row>
    <row r="18" spans="1:9" x14ac:dyDescent="0.25">
      <c r="A18" s="31" t="s">
        <v>467</v>
      </c>
      <c r="C18" s="65"/>
      <c r="F18" s="234">
        <f>F9+F16-F19</f>
        <v>12276</v>
      </c>
      <c r="G18" s="234"/>
      <c r="I18" s="235" t="s">
        <v>444</v>
      </c>
    </row>
    <row r="19" spans="1:9" x14ac:dyDescent="0.25">
      <c r="A19" s="3" t="s">
        <v>270</v>
      </c>
      <c r="B19" s="3"/>
      <c r="C19" s="5"/>
      <c r="D19" s="5"/>
      <c r="E19" s="189"/>
      <c r="F19" s="231">
        <f>'Inv Reconciling'!Q8</f>
        <v>5130</v>
      </c>
      <c r="G19" s="232"/>
      <c r="I19" s="31" t="s">
        <v>446</v>
      </c>
    </row>
    <row r="22" spans="1:9" x14ac:dyDescent="0.25">
      <c r="A22" s="236"/>
      <c r="B22" s="236"/>
      <c r="C22" s="72"/>
      <c r="D22" s="236"/>
      <c r="E22" s="236"/>
      <c r="F22" s="237"/>
      <c r="G22" s="237"/>
    </row>
    <row r="23" spans="1:9" x14ac:dyDescent="0.25">
      <c r="A23" s="236"/>
      <c r="B23" s="236"/>
      <c r="C23" s="72"/>
      <c r="D23" s="236"/>
      <c r="E23" s="236"/>
      <c r="F23" s="237"/>
      <c r="G23" s="237"/>
    </row>
    <row r="24" spans="1:9" x14ac:dyDescent="0.25">
      <c r="A24" s="236"/>
      <c r="B24" s="236"/>
      <c r="C24" s="72"/>
      <c r="D24" s="236"/>
      <c r="E24" s="236"/>
      <c r="F24" s="237"/>
      <c r="G24" s="237"/>
    </row>
    <row r="25" spans="1:9" x14ac:dyDescent="0.25">
      <c r="A25" s="236"/>
      <c r="B25" s="236"/>
      <c r="C25" s="72"/>
      <c r="D25" s="236"/>
      <c r="E25" s="236"/>
      <c r="F25" s="237"/>
      <c r="G25" s="237"/>
    </row>
    <row r="26" spans="1:9" x14ac:dyDescent="0.25">
      <c r="C26" s="65"/>
    </row>
    <row r="27" spans="1:9" x14ac:dyDescent="0.25">
      <c r="A27" s="3"/>
      <c r="B27" s="5"/>
      <c r="C27" s="5"/>
      <c r="D27" s="189"/>
      <c r="E27" s="189"/>
    </row>
  </sheetData>
  <sheetProtection algorithmName="SHA-512" hashValue="U5k16N3bq+XNS2+NB9Mze8a/DfdzNXS+tpa58cb+hHEYUAR0565iqb6rOODtsAsYXPMP9xQmTnYbSDbIZj4LMw==" saltValue="rURVknJxuSFJisKRlSd5tQ==" spinCount="100000" sheet="1" objects="1" scenarios="1" selectLockedCells="1" selectUnlockedCells="1"/>
  <phoneticPr fontId="0" type="noConversion"/>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L238"/>
  <sheetViews>
    <sheetView zoomScale="75" zoomScaleNormal="75" workbookViewId="0">
      <pane ySplit="10" topLeftCell="A11" activePane="bottomLeft" state="frozen"/>
      <selection pane="bottomLeft" activeCell="J27" sqref="J27"/>
    </sheetView>
  </sheetViews>
  <sheetFormatPr defaultRowHeight="18" x14ac:dyDescent="0.25"/>
  <cols>
    <col min="1" max="1" width="13.296875" style="5" customWidth="1"/>
    <col min="2" max="2" width="11.8984375" style="32" customWidth="1"/>
    <col min="3" max="3" width="12.796875" style="242" customWidth="1"/>
    <col min="4" max="4" width="41.8984375" style="5" customWidth="1"/>
    <col min="5" max="5" width="8.796875" style="4"/>
    <col min="6" max="6" width="11.3984375" style="6" customWidth="1"/>
    <col min="7" max="7" width="14.59765625" style="240" customWidth="1"/>
    <col min="8" max="8" width="11.3984375" style="6" customWidth="1"/>
    <col min="9" max="9" width="13.796875" style="6" customWidth="1"/>
    <col min="10" max="10" width="11.8984375" style="5" bestFit="1" customWidth="1"/>
    <col min="11" max="16384" width="8.796875" style="5"/>
  </cols>
  <sheetData>
    <row r="1" spans="1:12" ht="18" customHeight="1" x14ac:dyDescent="0.25">
      <c r="A1" s="238" t="s">
        <v>0</v>
      </c>
      <c r="C1" s="239"/>
      <c r="I1" s="52"/>
      <c r="K1" s="4"/>
      <c r="L1" s="4"/>
    </row>
    <row r="2" spans="1:12" ht="18" customHeight="1" x14ac:dyDescent="0.25">
      <c r="A2" s="238" t="s">
        <v>8</v>
      </c>
      <c r="C2" s="239"/>
      <c r="I2" s="52"/>
      <c r="K2" s="4"/>
      <c r="L2" s="4"/>
    </row>
    <row r="3" spans="1:12" ht="18" customHeight="1" x14ac:dyDescent="0.25">
      <c r="A3" s="238" t="s">
        <v>204</v>
      </c>
      <c r="C3" s="239"/>
      <c r="I3" s="52"/>
      <c r="K3" s="4"/>
      <c r="L3" s="4"/>
    </row>
    <row r="4" spans="1:12" ht="18" customHeight="1" x14ac:dyDescent="0.25">
      <c r="A4" s="70" t="s">
        <v>6</v>
      </c>
      <c r="C4" s="239"/>
      <c r="I4" s="52"/>
      <c r="K4" s="4"/>
      <c r="L4" s="4"/>
    </row>
    <row r="5" spans="1:12" x14ac:dyDescent="0.25">
      <c r="C5" s="239"/>
      <c r="I5" s="334" t="s">
        <v>457</v>
      </c>
      <c r="K5" s="4"/>
      <c r="L5" s="4"/>
    </row>
    <row r="6" spans="1:12" x14ac:dyDescent="0.25">
      <c r="C6" s="239"/>
      <c r="I6" s="335"/>
    </row>
    <row r="7" spans="1:12" x14ac:dyDescent="0.25">
      <c r="C7" s="239"/>
      <c r="D7" s="177"/>
      <c r="F7" s="241" t="s">
        <v>226</v>
      </c>
      <c r="I7" s="336"/>
    </row>
    <row r="8" spans="1:12" x14ac:dyDescent="0.25">
      <c r="D8" s="177" t="s">
        <v>225</v>
      </c>
      <c r="H8" s="243" t="s">
        <v>456</v>
      </c>
      <c r="I8" s="176">
        <f>SUM(I11:I603)</f>
        <v>37683.375</v>
      </c>
    </row>
    <row r="10" spans="1:12" s="4" customFormat="1" x14ac:dyDescent="0.25">
      <c r="A10" s="17" t="s">
        <v>31</v>
      </c>
      <c r="B10" s="58" t="s">
        <v>241</v>
      </c>
      <c r="C10" s="244" t="s">
        <v>224</v>
      </c>
      <c r="D10" s="17" t="s">
        <v>218</v>
      </c>
      <c r="E10" s="27" t="s">
        <v>38</v>
      </c>
      <c r="F10" s="22" t="s">
        <v>220</v>
      </c>
      <c r="G10" s="245" t="s">
        <v>222</v>
      </c>
      <c r="H10" s="22" t="s">
        <v>221</v>
      </c>
      <c r="I10" s="19" t="s">
        <v>223</v>
      </c>
    </row>
    <row r="11" spans="1:12" x14ac:dyDescent="0.25">
      <c r="A11" s="4">
        <v>100</v>
      </c>
      <c r="B11" s="32">
        <v>44204</v>
      </c>
      <c r="C11" s="242">
        <f>B11</f>
        <v>44204</v>
      </c>
      <c r="D11" s="5" t="str">
        <f>VLOOKUP($A11,'Inventory List'!$A$9:$M$163,8)</f>
        <v>Clothing, Pant, Dress, Mens, S, Black</v>
      </c>
      <c r="E11" s="4">
        <v>2</v>
      </c>
      <c r="F11" s="6">
        <f>VLOOKUP(A11,'Inventory List'!$A$9:$M$163,13)</f>
        <v>25.5</v>
      </c>
      <c r="H11" s="6">
        <f t="shared" ref="H11:H75" si="0">(F11*(1-G11))</f>
        <v>25.5</v>
      </c>
      <c r="I11" s="6">
        <f>H11*E11</f>
        <v>51</v>
      </c>
    </row>
    <row r="12" spans="1:12" x14ac:dyDescent="0.25">
      <c r="A12" s="4">
        <v>101</v>
      </c>
      <c r="B12" s="32">
        <v>44204</v>
      </c>
      <c r="C12" s="242">
        <f>B12</f>
        <v>44204</v>
      </c>
      <c r="D12" s="5" t="str">
        <f>VLOOKUP($A12,'Inventory List'!$A$9:$M$163,8)</f>
        <v>Clothing, Pant, Dress, Mens, S, Brown</v>
      </c>
      <c r="E12" s="4">
        <v>8</v>
      </c>
      <c r="F12" s="6">
        <f>VLOOKUP(A12,'Inventory List'!$A$9:$M$163,13)</f>
        <v>25</v>
      </c>
      <c r="H12" s="6">
        <f t="shared" si="0"/>
        <v>25</v>
      </c>
      <c r="I12" s="6">
        <f t="shared" ref="I12:I75" si="1">H12*E12</f>
        <v>200</v>
      </c>
    </row>
    <row r="13" spans="1:12" x14ac:dyDescent="0.25">
      <c r="A13" s="4">
        <v>102</v>
      </c>
      <c r="B13" s="32">
        <v>44204</v>
      </c>
      <c r="C13" s="242">
        <f t="shared" ref="C13:C76" si="2">B13</f>
        <v>44204</v>
      </c>
      <c r="D13" s="5" t="str">
        <f>VLOOKUP($A13,'Inventory List'!$A$9:$M$163,8)</f>
        <v>Clothing, Pant, Dress, Mens, S, Tan</v>
      </c>
      <c r="E13" s="4">
        <v>4</v>
      </c>
      <c r="F13" s="6">
        <f>VLOOKUP(A13,'Inventory List'!$A$9:$M$163,13)</f>
        <v>25</v>
      </c>
      <c r="H13" s="6">
        <f t="shared" si="0"/>
        <v>25</v>
      </c>
      <c r="I13" s="6">
        <f t="shared" si="1"/>
        <v>100</v>
      </c>
    </row>
    <row r="14" spans="1:12" x14ac:dyDescent="0.25">
      <c r="A14" s="4">
        <v>103</v>
      </c>
      <c r="B14" s="32">
        <v>44204</v>
      </c>
      <c r="C14" s="242">
        <f t="shared" si="2"/>
        <v>44204</v>
      </c>
      <c r="D14" s="5" t="str">
        <f>VLOOKUP($A14,'Inventory List'!$A$9:$M$163,8)</f>
        <v>Clothing, Pant, Dress, Mens, M, Black</v>
      </c>
      <c r="E14" s="4">
        <v>10</v>
      </c>
      <c r="F14" s="6">
        <f>VLOOKUP(A14,'Inventory List'!$A$9:$M$163,13)</f>
        <v>32.5</v>
      </c>
      <c r="H14" s="6">
        <f t="shared" si="0"/>
        <v>32.5</v>
      </c>
      <c r="I14" s="6">
        <f t="shared" si="1"/>
        <v>325</v>
      </c>
    </row>
    <row r="15" spans="1:12" x14ac:dyDescent="0.25">
      <c r="A15" s="4">
        <v>104</v>
      </c>
      <c r="B15" s="32">
        <v>44204</v>
      </c>
      <c r="C15" s="242">
        <f t="shared" si="2"/>
        <v>44204</v>
      </c>
      <c r="D15" s="5" t="str">
        <f>VLOOKUP($A15,'Inventory List'!$A$9:$M$163,8)</f>
        <v>Clothing, Pant, Dress, Mens, M, Brown</v>
      </c>
      <c r="E15" s="4">
        <v>8</v>
      </c>
      <c r="F15" s="6">
        <f>VLOOKUP(A15,'Inventory List'!$A$9:$M$163,13)</f>
        <v>32.5</v>
      </c>
      <c r="G15" s="240">
        <v>0.5</v>
      </c>
      <c r="H15" s="6">
        <f t="shared" si="0"/>
        <v>16.25</v>
      </c>
      <c r="I15" s="6">
        <f>H15*E15</f>
        <v>130</v>
      </c>
    </row>
    <row r="16" spans="1:12" x14ac:dyDescent="0.25">
      <c r="A16" s="4">
        <v>105</v>
      </c>
      <c r="B16" s="32">
        <v>44204</v>
      </c>
      <c r="C16" s="242">
        <f t="shared" si="2"/>
        <v>44204</v>
      </c>
      <c r="D16" s="5" t="str">
        <f>VLOOKUP($A16,'Inventory List'!$A$9:$M$163,8)</f>
        <v>Clothing, Pant, Dress, Mens, M, Tan</v>
      </c>
      <c r="E16" s="4">
        <v>6</v>
      </c>
      <c r="F16" s="6">
        <f>VLOOKUP(A16,'Inventory List'!$A$9:$M$163,13)</f>
        <v>32.5</v>
      </c>
      <c r="H16" s="6">
        <f t="shared" si="0"/>
        <v>32.5</v>
      </c>
      <c r="I16" s="6">
        <f t="shared" si="1"/>
        <v>195</v>
      </c>
    </row>
    <row r="17" spans="1:9" x14ac:dyDescent="0.25">
      <c r="A17" s="4">
        <v>106</v>
      </c>
      <c r="B17" s="32">
        <v>44204</v>
      </c>
      <c r="C17" s="242">
        <f t="shared" si="2"/>
        <v>44204</v>
      </c>
      <c r="D17" s="5" t="str">
        <f>VLOOKUP($A17,'Inventory List'!$A$9:$M$163,8)</f>
        <v>Clothing, Pant, Dress, Mens, L, Black</v>
      </c>
      <c r="E17" s="4">
        <v>4</v>
      </c>
      <c r="F17" s="6">
        <f>VLOOKUP(A17,'Inventory List'!$A$9:$M$163,13)</f>
        <v>40</v>
      </c>
      <c r="H17" s="6">
        <f t="shared" si="0"/>
        <v>40</v>
      </c>
      <c r="I17" s="6">
        <f t="shared" si="1"/>
        <v>160</v>
      </c>
    </row>
    <row r="18" spans="1:9" x14ac:dyDescent="0.25">
      <c r="A18" s="4">
        <v>107</v>
      </c>
      <c r="B18" s="32">
        <v>44204</v>
      </c>
      <c r="C18" s="242">
        <f t="shared" si="2"/>
        <v>44204</v>
      </c>
      <c r="D18" s="5" t="str">
        <f>VLOOKUP($A18,'Inventory List'!$A$9:$M$163,8)</f>
        <v>Clothing, Pant, Dress, Mens, L, Brown</v>
      </c>
      <c r="E18" s="4">
        <v>6</v>
      </c>
      <c r="F18" s="6">
        <f>VLOOKUP(A18,'Inventory List'!$A$9:$M$163,13)</f>
        <v>40</v>
      </c>
      <c r="G18" s="240">
        <v>0.1</v>
      </c>
      <c r="H18" s="6">
        <f t="shared" si="0"/>
        <v>36</v>
      </c>
      <c r="I18" s="6">
        <f t="shared" si="1"/>
        <v>216</v>
      </c>
    </row>
    <row r="19" spans="1:9" x14ac:dyDescent="0.25">
      <c r="A19" s="4">
        <v>108</v>
      </c>
      <c r="B19" s="32">
        <v>44204</v>
      </c>
      <c r="C19" s="242">
        <f t="shared" si="2"/>
        <v>44204</v>
      </c>
      <c r="D19" s="5" t="str">
        <f>VLOOKUP($A19,'Inventory List'!$A$9:$M$163,8)</f>
        <v>Clothing, Pant, Dress, Mens, L, Tan</v>
      </c>
      <c r="E19" s="4">
        <v>4</v>
      </c>
      <c r="F19" s="6">
        <f>VLOOKUP(A19,'Inventory List'!$A$9:$M$163,13)</f>
        <v>40</v>
      </c>
      <c r="H19" s="6">
        <f t="shared" si="0"/>
        <v>40</v>
      </c>
      <c r="I19" s="6">
        <f t="shared" si="1"/>
        <v>160</v>
      </c>
    </row>
    <row r="20" spans="1:9" x14ac:dyDescent="0.25">
      <c r="A20" s="4">
        <v>109</v>
      </c>
      <c r="B20" s="32">
        <v>44205</v>
      </c>
      <c r="C20" s="242">
        <f t="shared" si="2"/>
        <v>44205</v>
      </c>
      <c r="D20" s="5" t="str">
        <f>VLOOKUP($A20,'Inventory List'!$A$9:$M$163,8)</f>
        <v>Clothing, Pant, Dress, Womens, S, Black</v>
      </c>
      <c r="E20" s="4">
        <v>2</v>
      </c>
      <c r="F20" s="6">
        <f>VLOOKUP(A20,'Inventory List'!$A$9:$M$163,13)</f>
        <v>25</v>
      </c>
      <c r="H20" s="6">
        <f t="shared" si="0"/>
        <v>25</v>
      </c>
      <c r="I20" s="6">
        <f t="shared" si="1"/>
        <v>50</v>
      </c>
    </row>
    <row r="21" spans="1:9" x14ac:dyDescent="0.25">
      <c r="A21" s="4">
        <v>110</v>
      </c>
      <c r="B21" s="32">
        <v>44205</v>
      </c>
      <c r="C21" s="242">
        <f t="shared" si="2"/>
        <v>44205</v>
      </c>
      <c r="D21" s="5" t="str">
        <f>VLOOKUP($A21,'Inventory List'!$A$9:$M$163,8)</f>
        <v>Clothing, Pant, Dress, Womens, S, Brown</v>
      </c>
      <c r="E21" s="4">
        <v>10</v>
      </c>
      <c r="F21" s="6">
        <f>VLOOKUP(A21,'Inventory List'!$A$9:$M$163,13)</f>
        <v>25</v>
      </c>
      <c r="H21" s="6">
        <f t="shared" si="0"/>
        <v>25</v>
      </c>
      <c r="I21" s="6">
        <f t="shared" si="1"/>
        <v>250</v>
      </c>
    </row>
    <row r="22" spans="1:9" x14ac:dyDescent="0.25">
      <c r="A22" s="4">
        <v>111</v>
      </c>
      <c r="B22" s="32">
        <v>44205</v>
      </c>
      <c r="C22" s="242">
        <f t="shared" si="2"/>
        <v>44205</v>
      </c>
      <c r="D22" s="5" t="str">
        <f>VLOOKUP($A22,'Inventory List'!$A$9:$M$163,8)</f>
        <v>Clothing, Pant, Dress, Womens, S, Tan</v>
      </c>
      <c r="E22" s="4">
        <v>10</v>
      </c>
      <c r="F22" s="6">
        <f>VLOOKUP(A22,'Inventory List'!$A$9:$M$163,13)</f>
        <v>25</v>
      </c>
      <c r="H22" s="6">
        <f t="shared" si="0"/>
        <v>25</v>
      </c>
      <c r="I22" s="6">
        <f t="shared" si="1"/>
        <v>250</v>
      </c>
    </row>
    <row r="23" spans="1:9" x14ac:dyDescent="0.25">
      <c r="A23" s="4">
        <v>112</v>
      </c>
      <c r="B23" s="32">
        <v>44205</v>
      </c>
      <c r="C23" s="242">
        <f t="shared" si="2"/>
        <v>44205</v>
      </c>
      <c r="D23" s="5" t="str">
        <f>VLOOKUP($A23,'Inventory List'!$A$9:$M$163,8)</f>
        <v>Clothing, Pant, Dress, Womens, M, Black</v>
      </c>
      <c r="E23" s="4">
        <v>6</v>
      </c>
      <c r="F23" s="6">
        <f>VLOOKUP(A23,'Inventory List'!$A$9:$M$163,13)</f>
        <v>32.5</v>
      </c>
      <c r="H23" s="6">
        <f t="shared" si="0"/>
        <v>32.5</v>
      </c>
      <c r="I23" s="6">
        <f t="shared" si="1"/>
        <v>195</v>
      </c>
    </row>
    <row r="24" spans="1:9" x14ac:dyDescent="0.25">
      <c r="A24" s="4">
        <v>113</v>
      </c>
      <c r="B24" s="32">
        <v>44205</v>
      </c>
      <c r="C24" s="242">
        <f t="shared" si="2"/>
        <v>44205</v>
      </c>
      <c r="D24" s="5" t="str">
        <f>VLOOKUP($A24,'Inventory List'!$A$9:$M$163,8)</f>
        <v>Clothing, Pant, Dress, Womens, M, Brown</v>
      </c>
      <c r="E24" s="4">
        <v>6</v>
      </c>
      <c r="F24" s="6">
        <f>VLOOKUP(A24,'Inventory List'!$A$9:$M$163,13)</f>
        <v>32.5</v>
      </c>
      <c r="H24" s="6">
        <f t="shared" si="0"/>
        <v>32.5</v>
      </c>
      <c r="I24" s="6">
        <f t="shared" si="1"/>
        <v>195</v>
      </c>
    </row>
    <row r="25" spans="1:9" x14ac:dyDescent="0.25">
      <c r="A25" s="4">
        <v>114</v>
      </c>
      <c r="B25" s="32">
        <v>44205</v>
      </c>
      <c r="C25" s="242">
        <f t="shared" si="2"/>
        <v>44205</v>
      </c>
      <c r="D25" s="5" t="str">
        <f>VLOOKUP($A25,'Inventory List'!$A$9:$M$163,8)</f>
        <v>Clothing, Pant, Dress, Womens, M, Tan</v>
      </c>
      <c r="E25" s="4">
        <v>4</v>
      </c>
      <c r="F25" s="6">
        <f>VLOOKUP(A25,'Inventory List'!$A$9:$M$163,13)</f>
        <v>32.5</v>
      </c>
      <c r="H25" s="6">
        <f t="shared" si="0"/>
        <v>32.5</v>
      </c>
      <c r="I25" s="6">
        <f t="shared" si="1"/>
        <v>130</v>
      </c>
    </row>
    <row r="26" spans="1:9" x14ac:dyDescent="0.25">
      <c r="A26" s="4">
        <v>115</v>
      </c>
      <c r="B26" s="32">
        <v>44205</v>
      </c>
      <c r="C26" s="242">
        <f t="shared" si="2"/>
        <v>44205</v>
      </c>
      <c r="D26" s="5" t="str">
        <f>VLOOKUP($A26,'Inventory List'!$A$9:$M$163,8)</f>
        <v>Clothing, Pant, Dress, Womens, L, Black</v>
      </c>
      <c r="E26" s="4">
        <v>10</v>
      </c>
      <c r="F26" s="6">
        <f>VLOOKUP(A26,'Inventory List'!$A$9:$M$163,13)</f>
        <v>40</v>
      </c>
      <c r="H26" s="6">
        <f t="shared" si="0"/>
        <v>40</v>
      </c>
      <c r="I26" s="6">
        <f t="shared" si="1"/>
        <v>400</v>
      </c>
    </row>
    <row r="27" spans="1:9" x14ac:dyDescent="0.25">
      <c r="A27" s="4">
        <v>116</v>
      </c>
      <c r="B27" s="32">
        <v>44205</v>
      </c>
      <c r="C27" s="242">
        <f t="shared" si="2"/>
        <v>44205</v>
      </c>
      <c r="D27" s="5" t="str">
        <f>VLOOKUP($A27,'Inventory List'!$A$9:$M$163,8)</f>
        <v>Clothing, Pant, Dress, Womens, L, Brown</v>
      </c>
      <c r="E27" s="4">
        <v>4</v>
      </c>
      <c r="F27" s="6">
        <f>VLOOKUP(A27,'Inventory List'!$A$9:$M$163,13)</f>
        <v>40</v>
      </c>
      <c r="H27" s="6">
        <f t="shared" si="0"/>
        <v>40</v>
      </c>
      <c r="I27" s="6">
        <f t="shared" si="1"/>
        <v>160</v>
      </c>
    </row>
    <row r="28" spans="1:9" x14ac:dyDescent="0.25">
      <c r="A28" s="4">
        <v>117</v>
      </c>
      <c r="B28" s="32">
        <v>44205</v>
      </c>
      <c r="C28" s="242">
        <f t="shared" si="2"/>
        <v>44205</v>
      </c>
      <c r="D28" s="5" t="str">
        <f>VLOOKUP($A28,'Inventory List'!$A$9:$M$163,8)</f>
        <v>Clothing, Pant, Dress, Womens, L, Tan</v>
      </c>
      <c r="E28" s="4">
        <v>2</v>
      </c>
      <c r="F28" s="6">
        <f>VLOOKUP(A28,'Inventory List'!$A$9:$M$163,13)</f>
        <v>40</v>
      </c>
      <c r="H28" s="6">
        <f t="shared" si="0"/>
        <v>40</v>
      </c>
      <c r="I28" s="6">
        <f t="shared" si="1"/>
        <v>80</v>
      </c>
    </row>
    <row r="29" spans="1:9" x14ac:dyDescent="0.25">
      <c r="A29" s="4">
        <v>118</v>
      </c>
      <c r="B29" s="32">
        <v>44206</v>
      </c>
      <c r="C29" s="242">
        <f t="shared" si="2"/>
        <v>44206</v>
      </c>
      <c r="D29" s="5" t="str">
        <f>VLOOKUP($A29,'Inventory List'!$A$9:$M$163,8)</f>
        <v>Clothing, Pant, Dress, Boys, S, Black</v>
      </c>
      <c r="E29" s="4">
        <v>8</v>
      </c>
      <c r="F29" s="6">
        <f>VLOOKUP(A29,'Inventory List'!$A$9:$M$163,13)</f>
        <v>17.5</v>
      </c>
      <c r="H29" s="6">
        <f t="shared" si="0"/>
        <v>17.5</v>
      </c>
      <c r="I29" s="6">
        <f t="shared" si="1"/>
        <v>140</v>
      </c>
    </row>
    <row r="30" spans="1:9" x14ac:dyDescent="0.25">
      <c r="A30" s="4">
        <v>119</v>
      </c>
      <c r="B30" s="32">
        <v>44206</v>
      </c>
      <c r="C30" s="242">
        <f t="shared" si="2"/>
        <v>44206</v>
      </c>
      <c r="D30" s="5" t="str">
        <f>VLOOKUP($A30,'Inventory List'!$A$9:$M$163,8)</f>
        <v>Clothing, Pant, Dress, Boys, S, Brown</v>
      </c>
      <c r="E30" s="4">
        <v>8</v>
      </c>
      <c r="F30" s="6">
        <f>VLOOKUP(A30,'Inventory List'!$A$9:$M$163,13)</f>
        <v>17.5</v>
      </c>
      <c r="H30" s="6">
        <f t="shared" si="0"/>
        <v>17.5</v>
      </c>
      <c r="I30" s="6">
        <f t="shared" si="1"/>
        <v>140</v>
      </c>
    </row>
    <row r="31" spans="1:9" x14ac:dyDescent="0.25">
      <c r="A31" s="4">
        <v>120</v>
      </c>
      <c r="B31" s="32">
        <v>44206</v>
      </c>
      <c r="C31" s="242">
        <f t="shared" si="2"/>
        <v>44206</v>
      </c>
      <c r="D31" s="5" t="str">
        <f>VLOOKUP($A31,'Inventory List'!$A$9:$M$163,8)</f>
        <v>Clothing, Pant, Dress, Boys, S, Tan</v>
      </c>
      <c r="E31" s="4">
        <v>4</v>
      </c>
      <c r="F31" s="6">
        <f>VLOOKUP(A31,'Inventory List'!$A$9:$M$163,13)</f>
        <v>17.5</v>
      </c>
      <c r="H31" s="6">
        <f t="shared" si="0"/>
        <v>17.5</v>
      </c>
      <c r="I31" s="6">
        <f t="shared" si="1"/>
        <v>70</v>
      </c>
    </row>
    <row r="32" spans="1:9" x14ac:dyDescent="0.25">
      <c r="A32" s="4">
        <v>121</v>
      </c>
      <c r="B32" s="32">
        <v>44206</v>
      </c>
      <c r="C32" s="242">
        <f t="shared" si="2"/>
        <v>44206</v>
      </c>
      <c r="D32" s="5" t="str">
        <f>VLOOKUP($A32,'Inventory List'!$A$9:$M$163,8)</f>
        <v>Clothing, Pant, Dress, Boys, M, Black</v>
      </c>
      <c r="E32" s="4">
        <v>10</v>
      </c>
      <c r="F32" s="6">
        <f>VLOOKUP(A32,'Inventory List'!$A$9:$M$163,13)</f>
        <v>21.25</v>
      </c>
      <c r="H32" s="6">
        <f t="shared" si="0"/>
        <v>21.25</v>
      </c>
      <c r="I32" s="6">
        <f t="shared" si="1"/>
        <v>212.5</v>
      </c>
    </row>
    <row r="33" spans="1:9" x14ac:dyDescent="0.25">
      <c r="A33" s="4">
        <v>122</v>
      </c>
      <c r="B33" s="32">
        <v>44206</v>
      </c>
      <c r="C33" s="242">
        <f t="shared" si="2"/>
        <v>44206</v>
      </c>
      <c r="D33" s="5" t="str">
        <f>VLOOKUP($A33,'Inventory List'!$A$9:$M$163,8)</f>
        <v>Clothing, Pant, Dress, Boys, M, Brown</v>
      </c>
      <c r="E33" s="4">
        <v>4</v>
      </c>
      <c r="F33" s="6">
        <f>VLOOKUP(A33,'Inventory List'!$A$9:$M$163,13)</f>
        <v>21.25</v>
      </c>
      <c r="H33" s="6">
        <f t="shared" si="0"/>
        <v>21.25</v>
      </c>
      <c r="I33" s="6">
        <f t="shared" si="1"/>
        <v>85</v>
      </c>
    </row>
    <row r="34" spans="1:9" x14ac:dyDescent="0.25">
      <c r="A34" s="4">
        <v>123</v>
      </c>
      <c r="B34" s="32">
        <v>44206</v>
      </c>
      <c r="C34" s="242">
        <f t="shared" si="2"/>
        <v>44206</v>
      </c>
      <c r="D34" s="5" t="str">
        <f>VLOOKUP($A34,'Inventory List'!$A$9:$M$163,8)</f>
        <v>Clothing, Pant, Dress, Boys, M, Tan</v>
      </c>
      <c r="E34" s="4">
        <v>2</v>
      </c>
      <c r="F34" s="6">
        <f>VLOOKUP(A34,'Inventory List'!$A$9:$M$163,13)</f>
        <v>21.25</v>
      </c>
      <c r="H34" s="6">
        <f t="shared" si="0"/>
        <v>21.25</v>
      </c>
      <c r="I34" s="6">
        <f t="shared" si="1"/>
        <v>42.5</v>
      </c>
    </row>
    <row r="35" spans="1:9" x14ac:dyDescent="0.25">
      <c r="A35" s="4">
        <v>124</v>
      </c>
      <c r="B35" s="32">
        <v>44206</v>
      </c>
      <c r="C35" s="242">
        <f t="shared" si="2"/>
        <v>44206</v>
      </c>
      <c r="D35" s="5" t="str">
        <f>VLOOKUP($A35,'Inventory List'!$A$9:$M$163,8)</f>
        <v>Clothing, Pant, Dress, Boys, L, Black</v>
      </c>
      <c r="E35" s="4">
        <v>10</v>
      </c>
      <c r="F35" s="6">
        <f>VLOOKUP(A35,'Inventory List'!$A$9:$M$163,13)</f>
        <v>25</v>
      </c>
      <c r="H35" s="6">
        <f t="shared" si="0"/>
        <v>25</v>
      </c>
      <c r="I35" s="6">
        <f t="shared" si="1"/>
        <v>250</v>
      </c>
    </row>
    <row r="36" spans="1:9" x14ac:dyDescent="0.25">
      <c r="A36" s="4">
        <v>125</v>
      </c>
      <c r="B36" s="32">
        <v>44206</v>
      </c>
      <c r="C36" s="242">
        <f t="shared" si="2"/>
        <v>44206</v>
      </c>
      <c r="D36" s="5" t="str">
        <f>VLOOKUP($A36,'Inventory List'!$A$9:$M$163,8)</f>
        <v>Clothing, Pant, Dress, Boys, L, Brown</v>
      </c>
      <c r="E36" s="4">
        <v>10</v>
      </c>
      <c r="F36" s="6">
        <f>VLOOKUP(A36,'Inventory List'!$A$9:$M$163,13)</f>
        <v>25</v>
      </c>
      <c r="G36" s="240">
        <v>0.1</v>
      </c>
      <c r="H36" s="6">
        <f t="shared" si="0"/>
        <v>22.5</v>
      </c>
      <c r="I36" s="6">
        <f t="shared" si="1"/>
        <v>225</v>
      </c>
    </row>
    <row r="37" spans="1:9" x14ac:dyDescent="0.25">
      <c r="A37" s="4">
        <v>126</v>
      </c>
      <c r="B37" s="32">
        <v>44211</v>
      </c>
      <c r="C37" s="242">
        <f t="shared" si="2"/>
        <v>44211</v>
      </c>
      <c r="D37" s="5" t="str">
        <f>VLOOKUP($A37,'Inventory List'!$A$9:$M$163,8)</f>
        <v>Clothing, Pant, Dress, Boys, L, Tan</v>
      </c>
      <c r="E37" s="4">
        <v>8</v>
      </c>
      <c r="F37" s="6">
        <f>VLOOKUP(A37,'Inventory List'!$A$9:$M$163,13)</f>
        <v>25</v>
      </c>
      <c r="H37" s="6">
        <f t="shared" si="0"/>
        <v>25</v>
      </c>
      <c r="I37" s="6">
        <f t="shared" si="1"/>
        <v>200</v>
      </c>
    </row>
    <row r="38" spans="1:9" x14ac:dyDescent="0.25">
      <c r="A38" s="4">
        <v>127</v>
      </c>
      <c r="B38" s="32">
        <v>44211</v>
      </c>
      <c r="C38" s="242">
        <f t="shared" si="2"/>
        <v>44211</v>
      </c>
      <c r="D38" s="5" t="str">
        <f>VLOOKUP($A38,'Inventory List'!$A$9:$M$163,8)</f>
        <v>Clothing, Pant, Dress, Girls, S, Black</v>
      </c>
      <c r="E38" s="4">
        <v>6</v>
      </c>
      <c r="F38" s="6">
        <f>VLOOKUP(A38,'Inventory List'!$A$9:$M$163,13)</f>
        <v>17.5</v>
      </c>
      <c r="H38" s="6">
        <f t="shared" si="0"/>
        <v>17.5</v>
      </c>
      <c r="I38" s="6">
        <f t="shared" si="1"/>
        <v>105</v>
      </c>
    </row>
    <row r="39" spans="1:9" x14ac:dyDescent="0.25">
      <c r="A39" s="4">
        <v>128</v>
      </c>
      <c r="B39" s="32">
        <v>44211</v>
      </c>
      <c r="C39" s="242">
        <f t="shared" si="2"/>
        <v>44211</v>
      </c>
      <c r="D39" s="5" t="str">
        <f>VLOOKUP($A39,'Inventory List'!$A$9:$M$163,8)</f>
        <v>Clothing, Pant, Dress, Girls, S, Brown</v>
      </c>
      <c r="E39" s="4">
        <v>8</v>
      </c>
      <c r="F39" s="6">
        <f>VLOOKUP(A39,'Inventory List'!$A$9:$M$163,13)</f>
        <v>17.5</v>
      </c>
      <c r="H39" s="6">
        <f t="shared" si="0"/>
        <v>17.5</v>
      </c>
      <c r="I39" s="6">
        <f t="shared" si="1"/>
        <v>140</v>
      </c>
    </row>
    <row r="40" spans="1:9" x14ac:dyDescent="0.25">
      <c r="A40" s="4">
        <v>129</v>
      </c>
      <c r="B40" s="32">
        <v>44211</v>
      </c>
      <c r="C40" s="242">
        <f t="shared" si="2"/>
        <v>44211</v>
      </c>
      <c r="D40" s="5" t="str">
        <f>VLOOKUP($A40,'Inventory List'!$A$9:$M$163,8)</f>
        <v>Clothing, Pant, Dress, Girls, S, Tan</v>
      </c>
      <c r="E40" s="4">
        <v>10</v>
      </c>
      <c r="F40" s="6">
        <f>VLOOKUP(A40,'Inventory List'!$A$9:$M$163,13)</f>
        <v>17.5</v>
      </c>
      <c r="H40" s="6">
        <f t="shared" si="0"/>
        <v>17.5</v>
      </c>
      <c r="I40" s="6">
        <f t="shared" si="1"/>
        <v>175</v>
      </c>
    </row>
    <row r="41" spans="1:9" x14ac:dyDescent="0.25">
      <c r="A41" s="4">
        <v>130</v>
      </c>
      <c r="B41" s="32">
        <v>44211</v>
      </c>
      <c r="C41" s="242">
        <f t="shared" si="2"/>
        <v>44211</v>
      </c>
      <c r="D41" s="5" t="str">
        <f>VLOOKUP($A41,'Inventory List'!$A$9:$M$163,8)</f>
        <v>Clothing, Pant, Dress, Girls, M, Black</v>
      </c>
      <c r="E41" s="4">
        <v>6</v>
      </c>
      <c r="F41" s="6">
        <f>VLOOKUP(A41,'Inventory List'!$A$9:$M$163,13)</f>
        <v>21.25</v>
      </c>
      <c r="H41" s="6">
        <f t="shared" si="0"/>
        <v>21.25</v>
      </c>
      <c r="I41" s="6">
        <f t="shared" si="1"/>
        <v>127.5</v>
      </c>
    </row>
    <row r="42" spans="1:9" x14ac:dyDescent="0.25">
      <c r="A42" s="4">
        <v>131</v>
      </c>
      <c r="B42" s="32">
        <v>44211</v>
      </c>
      <c r="C42" s="242">
        <f t="shared" si="2"/>
        <v>44211</v>
      </c>
      <c r="D42" s="5" t="str">
        <f>VLOOKUP($A42,'Inventory List'!$A$9:$M$163,8)</f>
        <v>Clothing, Pant, Dress, Girls, M, Brown</v>
      </c>
      <c r="E42" s="4">
        <v>8</v>
      </c>
      <c r="F42" s="6">
        <f>VLOOKUP(A42,'Inventory List'!$A$9:$M$163,13)</f>
        <v>21.25</v>
      </c>
      <c r="H42" s="6">
        <f t="shared" si="0"/>
        <v>21.25</v>
      </c>
      <c r="I42" s="6">
        <f t="shared" si="1"/>
        <v>170</v>
      </c>
    </row>
    <row r="43" spans="1:9" x14ac:dyDescent="0.25">
      <c r="A43" s="4">
        <v>132</v>
      </c>
      <c r="B43" s="32">
        <v>44211</v>
      </c>
      <c r="C43" s="242">
        <f t="shared" si="2"/>
        <v>44211</v>
      </c>
      <c r="D43" s="5" t="str">
        <f>VLOOKUP($A43,'Inventory List'!$A$9:$M$163,8)</f>
        <v>Clothing, Pant, Dress, Girls, M, Tan</v>
      </c>
      <c r="E43" s="4">
        <v>10</v>
      </c>
      <c r="F43" s="6">
        <f>VLOOKUP(A43,'Inventory List'!$A$9:$M$163,13)</f>
        <v>21.25</v>
      </c>
      <c r="H43" s="6">
        <f t="shared" si="0"/>
        <v>21.25</v>
      </c>
      <c r="I43" s="6">
        <f t="shared" si="1"/>
        <v>212.5</v>
      </c>
    </row>
    <row r="44" spans="1:9" x14ac:dyDescent="0.25">
      <c r="A44" s="4">
        <v>133</v>
      </c>
      <c r="B44" s="32">
        <v>44211</v>
      </c>
      <c r="C44" s="242">
        <f t="shared" si="2"/>
        <v>44211</v>
      </c>
      <c r="D44" s="5" t="str">
        <f>VLOOKUP($A44,'Inventory List'!$A$9:$M$163,8)</f>
        <v>Clothing, Pant, Dress, Girls, L, Black</v>
      </c>
      <c r="E44" s="4">
        <v>10</v>
      </c>
      <c r="F44" s="6">
        <f>VLOOKUP(A44,'Inventory List'!$A$9:$M$163,13)</f>
        <v>25</v>
      </c>
      <c r="H44" s="6">
        <f t="shared" si="0"/>
        <v>25</v>
      </c>
      <c r="I44" s="6">
        <f t="shared" si="1"/>
        <v>250</v>
      </c>
    </row>
    <row r="45" spans="1:9" x14ac:dyDescent="0.25">
      <c r="A45" s="4">
        <v>134</v>
      </c>
      <c r="B45" s="32">
        <v>44211</v>
      </c>
      <c r="C45" s="242">
        <f t="shared" si="2"/>
        <v>44211</v>
      </c>
      <c r="D45" s="5" t="str">
        <f>VLOOKUP($A45,'Inventory List'!$A$9:$M$163,8)</f>
        <v>Clothing, Pant, Dress, Girls, L, Brown</v>
      </c>
      <c r="E45" s="4">
        <v>10</v>
      </c>
      <c r="F45" s="6">
        <f>VLOOKUP(A45,'Inventory List'!$A$9:$M$163,13)</f>
        <v>25</v>
      </c>
      <c r="H45" s="6">
        <f t="shared" si="0"/>
        <v>25</v>
      </c>
      <c r="I45" s="6">
        <f t="shared" si="1"/>
        <v>250</v>
      </c>
    </row>
    <row r="46" spans="1:9" x14ac:dyDescent="0.25">
      <c r="A46" s="4">
        <v>135</v>
      </c>
      <c r="B46" s="32">
        <v>44212</v>
      </c>
      <c r="C46" s="242">
        <f t="shared" si="2"/>
        <v>44212</v>
      </c>
      <c r="D46" s="5" t="str">
        <f>VLOOKUP($A46,'Inventory List'!$A$9:$M$163,8)</f>
        <v>Clothing, Pant, Dress, Girls, L, Tan</v>
      </c>
      <c r="E46" s="4">
        <v>4</v>
      </c>
      <c r="F46" s="6">
        <f>VLOOKUP(A46,'Inventory List'!$A$9:$M$163,13)</f>
        <v>25</v>
      </c>
      <c r="H46" s="6">
        <f t="shared" si="0"/>
        <v>25</v>
      </c>
      <c r="I46" s="6">
        <f t="shared" si="1"/>
        <v>100</v>
      </c>
    </row>
    <row r="47" spans="1:9" x14ac:dyDescent="0.25">
      <c r="A47" s="4">
        <v>136</v>
      </c>
      <c r="B47" s="32">
        <v>44212</v>
      </c>
      <c r="C47" s="242">
        <f t="shared" si="2"/>
        <v>44212</v>
      </c>
      <c r="D47" s="5" t="str">
        <f>VLOOKUP($A47,'Inventory List'!$A$9:$M$163,8)</f>
        <v>Clothing, Pant, Casual, Mens, S, Green</v>
      </c>
      <c r="E47" s="4">
        <v>2</v>
      </c>
      <c r="F47" s="6">
        <f>VLOOKUP(A47,'Inventory List'!$A$9:$M$163,13)</f>
        <v>43.75</v>
      </c>
      <c r="H47" s="6">
        <f t="shared" si="0"/>
        <v>43.75</v>
      </c>
      <c r="I47" s="6">
        <f t="shared" si="1"/>
        <v>87.5</v>
      </c>
    </row>
    <row r="48" spans="1:9" x14ac:dyDescent="0.25">
      <c r="A48" s="4">
        <v>137</v>
      </c>
      <c r="B48" s="32">
        <v>44212</v>
      </c>
      <c r="C48" s="242">
        <f t="shared" si="2"/>
        <v>44212</v>
      </c>
      <c r="D48" s="5" t="str">
        <f>VLOOKUP($A48,'Inventory List'!$A$9:$M$163,8)</f>
        <v>Clothing, Pant, Casual, Mens, S, Blue</v>
      </c>
      <c r="E48" s="4">
        <v>6</v>
      </c>
      <c r="F48" s="6">
        <f>VLOOKUP(A48,'Inventory List'!$A$9:$M$163,13)</f>
        <v>43.75</v>
      </c>
      <c r="H48" s="6">
        <f t="shared" si="0"/>
        <v>43.75</v>
      </c>
      <c r="I48" s="6">
        <f t="shared" si="1"/>
        <v>262.5</v>
      </c>
    </row>
    <row r="49" spans="1:9" x14ac:dyDescent="0.25">
      <c r="A49" s="4">
        <v>138</v>
      </c>
      <c r="B49" s="32">
        <v>44212</v>
      </c>
      <c r="C49" s="242">
        <f t="shared" si="2"/>
        <v>44212</v>
      </c>
      <c r="D49" s="5" t="str">
        <f>VLOOKUP($A49,'Inventory List'!$A$9:$M$163,8)</f>
        <v>Clothing, Pant, Casual, Mens, S, White</v>
      </c>
      <c r="E49" s="4">
        <v>6</v>
      </c>
      <c r="F49" s="6">
        <f>VLOOKUP(A49,'Inventory List'!$A$9:$M$163,13)</f>
        <v>43.75</v>
      </c>
      <c r="H49" s="6">
        <f t="shared" si="0"/>
        <v>43.75</v>
      </c>
      <c r="I49" s="6">
        <f t="shared" si="1"/>
        <v>262.5</v>
      </c>
    </row>
    <row r="50" spans="1:9" x14ac:dyDescent="0.25">
      <c r="A50" s="4">
        <v>139</v>
      </c>
      <c r="B50" s="32">
        <v>44212</v>
      </c>
      <c r="C50" s="242">
        <f t="shared" si="2"/>
        <v>44212</v>
      </c>
      <c r="D50" s="5" t="str">
        <f>VLOOKUP($A50,'Inventory List'!$A$9:$M$163,8)</f>
        <v>Clothing, Pant, Casual, Mens, M, Green</v>
      </c>
      <c r="E50" s="4">
        <v>10</v>
      </c>
      <c r="F50" s="6">
        <f>VLOOKUP(A50,'Inventory List'!$A$9:$M$163,13)</f>
        <v>55</v>
      </c>
      <c r="H50" s="6">
        <f t="shared" si="0"/>
        <v>55</v>
      </c>
      <c r="I50" s="6">
        <f t="shared" si="1"/>
        <v>550</v>
      </c>
    </row>
    <row r="51" spans="1:9" x14ac:dyDescent="0.25">
      <c r="A51" s="4">
        <v>140</v>
      </c>
      <c r="B51" s="32">
        <v>44212</v>
      </c>
      <c r="C51" s="242">
        <f t="shared" si="2"/>
        <v>44212</v>
      </c>
      <c r="D51" s="5" t="str">
        <f>VLOOKUP($A51,'Inventory List'!$A$9:$M$163,8)</f>
        <v>Clothing, Pant, Casual, Mens, M, Blue</v>
      </c>
      <c r="E51" s="4">
        <v>10</v>
      </c>
      <c r="F51" s="6">
        <f>VLOOKUP(A51,'Inventory List'!$A$9:$M$163,13)</f>
        <v>55</v>
      </c>
      <c r="H51" s="6">
        <f t="shared" si="0"/>
        <v>55</v>
      </c>
      <c r="I51" s="6">
        <f t="shared" si="1"/>
        <v>550</v>
      </c>
    </row>
    <row r="52" spans="1:9" x14ac:dyDescent="0.25">
      <c r="A52" s="4">
        <v>141</v>
      </c>
      <c r="B52" s="32">
        <v>44212</v>
      </c>
      <c r="C52" s="242">
        <f t="shared" si="2"/>
        <v>44212</v>
      </c>
      <c r="D52" s="5" t="str">
        <f>VLOOKUP($A52,'Inventory List'!$A$9:$M$163,8)</f>
        <v>Clothing, Pant, Casual, Mens, M, White</v>
      </c>
      <c r="E52" s="4">
        <v>8</v>
      </c>
      <c r="F52" s="6">
        <f>VLOOKUP(A52,'Inventory List'!$A$9:$M$163,13)</f>
        <v>55</v>
      </c>
      <c r="H52" s="6">
        <f t="shared" si="0"/>
        <v>55</v>
      </c>
      <c r="I52" s="6">
        <f t="shared" si="1"/>
        <v>440</v>
      </c>
    </row>
    <row r="53" spans="1:9" x14ac:dyDescent="0.25">
      <c r="A53" s="4">
        <v>142</v>
      </c>
      <c r="B53" s="32">
        <v>44213</v>
      </c>
      <c r="C53" s="242">
        <f t="shared" si="2"/>
        <v>44213</v>
      </c>
      <c r="D53" s="5" t="str">
        <f>VLOOKUP($A53,'Inventory List'!$A$9:$M$163,8)</f>
        <v>Clothing, Pant, Casual, Mens, L, Green</v>
      </c>
      <c r="E53" s="4">
        <v>8</v>
      </c>
      <c r="F53" s="6">
        <f>VLOOKUP(A53,'Inventory List'!$A$9:$M$163,13)</f>
        <v>70</v>
      </c>
      <c r="H53" s="6">
        <f t="shared" si="0"/>
        <v>70</v>
      </c>
      <c r="I53" s="6">
        <f t="shared" si="1"/>
        <v>560</v>
      </c>
    </row>
    <row r="54" spans="1:9" x14ac:dyDescent="0.25">
      <c r="A54" s="4">
        <v>143</v>
      </c>
      <c r="B54" s="32">
        <v>44213</v>
      </c>
      <c r="C54" s="242">
        <f t="shared" si="2"/>
        <v>44213</v>
      </c>
      <c r="D54" s="5" t="str">
        <f>VLOOKUP($A54,'Inventory List'!$A$9:$M$163,8)</f>
        <v>Clothing, Pant, Casual, Mens, L, Blue</v>
      </c>
      <c r="E54" s="4">
        <v>4</v>
      </c>
      <c r="F54" s="6">
        <f>VLOOKUP(A54,'Inventory List'!$A$9:$M$163,13)</f>
        <v>70</v>
      </c>
      <c r="H54" s="6">
        <f t="shared" si="0"/>
        <v>70</v>
      </c>
      <c r="I54" s="6">
        <f t="shared" si="1"/>
        <v>280</v>
      </c>
    </row>
    <row r="55" spans="1:9" x14ac:dyDescent="0.25">
      <c r="A55" s="4">
        <v>144</v>
      </c>
      <c r="B55" s="32">
        <v>44213</v>
      </c>
      <c r="C55" s="242">
        <f t="shared" si="2"/>
        <v>44213</v>
      </c>
      <c r="D55" s="5" t="str">
        <f>VLOOKUP($A55,'Inventory List'!$A$9:$M$163,8)</f>
        <v>Clothing, Pant, Casual, Mens, L, White</v>
      </c>
      <c r="E55" s="4">
        <v>4</v>
      </c>
      <c r="F55" s="6">
        <f>VLOOKUP(A55,'Inventory List'!$A$9:$M$163,13)</f>
        <v>70</v>
      </c>
      <c r="H55" s="6">
        <f t="shared" si="0"/>
        <v>70</v>
      </c>
      <c r="I55" s="6">
        <f t="shared" si="1"/>
        <v>280</v>
      </c>
    </row>
    <row r="56" spans="1:9" x14ac:dyDescent="0.25">
      <c r="A56" s="4">
        <v>145</v>
      </c>
      <c r="B56" s="32">
        <v>44213</v>
      </c>
      <c r="C56" s="242">
        <f t="shared" si="2"/>
        <v>44213</v>
      </c>
      <c r="D56" s="5" t="str">
        <f>VLOOKUP($A56,'Inventory List'!$A$9:$M$163,8)</f>
        <v>Clothing, Pant, Casual, Womens, S, Green</v>
      </c>
      <c r="E56" s="4">
        <v>4</v>
      </c>
      <c r="F56" s="6">
        <f>VLOOKUP(A56,'Inventory List'!$A$9:$M$163,13)</f>
        <v>43.75</v>
      </c>
      <c r="H56" s="6">
        <f t="shared" si="0"/>
        <v>43.75</v>
      </c>
      <c r="I56" s="6">
        <f t="shared" si="1"/>
        <v>175</v>
      </c>
    </row>
    <row r="57" spans="1:9" x14ac:dyDescent="0.25">
      <c r="A57" s="4">
        <v>146</v>
      </c>
      <c r="B57" s="32">
        <v>44213</v>
      </c>
      <c r="C57" s="242">
        <f t="shared" si="2"/>
        <v>44213</v>
      </c>
      <c r="D57" s="5" t="str">
        <f>VLOOKUP($A57,'Inventory List'!$A$9:$M$163,8)</f>
        <v>Clothing, Pant, Casual, Womens, S, Blue</v>
      </c>
      <c r="E57" s="4">
        <v>2</v>
      </c>
      <c r="F57" s="6">
        <f>VLOOKUP(A57,'Inventory List'!$A$9:$M$163,13)</f>
        <v>43.75</v>
      </c>
      <c r="H57" s="6">
        <f t="shared" si="0"/>
        <v>43.75</v>
      </c>
      <c r="I57" s="6">
        <f t="shared" si="1"/>
        <v>87.5</v>
      </c>
    </row>
    <row r="58" spans="1:9" x14ac:dyDescent="0.25">
      <c r="A58" s="4">
        <v>147</v>
      </c>
      <c r="B58" s="32">
        <v>44213</v>
      </c>
      <c r="C58" s="242">
        <f t="shared" si="2"/>
        <v>44213</v>
      </c>
      <c r="D58" s="5" t="str">
        <f>VLOOKUP($A58,'Inventory List'!$A$9:$M$163,8)</f>
        <v>Clothing, Pant, Casual, Womens, S, White</v>
      </c>
      <c r="E58" s="4">
        <v>2</v>
      </c>
      <c r="F58" s="6">
        <f>VLOOKUP(A58,'Inventory List'!$A$9:$M$163,13)</f>
        <v>43.75</v>
      </c>
      <c r="H58" s="6">
        <f t="shared" si="0"/>
        <v>43.75</v>
      </c>
      <c r="I58" s="6">
        <f t="shared" si="1"/>
        <v>87.5</v>
      </c>
    </row>
    <row r="59" spans="1:9" x14ac:dyDescent="0.25">
      <c r="A59" s="4">
        <v>148</v>
      </c>
      <c r="B59" s="32">
        <v>44213</v>
      </c>
      <c r="C59" s="242">
        <f t="shared" si="2"/>
        <v>44213</v>
      </c>
      <c r="D59" s="5" t="str">
        <f>VLOOKUP($A59,'Inventory List'!$A$9:$M$163,8)</f>
        <v>Clothing, Pant, Casual, Womens, M, Green</v>
      </c>
      <c r="E59" s="4">
        <v>2</v>
      </c>
      <c r="F59" s="6">
        <f>VLOOKUP(A59,'Inventory List'!$A$9:$M$163,13)</f>
        <v>55</v>
      </c>
      <c r="H59" s="6">
        <f t="shared" si="0"/>
        <v>55</v>
      </c>
      <c r="I59" s="6">
        <f t="shared" si="1"/>
        <v>110</v>
      </c>
    </row>
    <row r="60" spans="1:9" x14ac:dyDescent="0.25">
      <c r="A60" s="4">
        <v>149</v>
      </c>
      <c r="B60" s="32">
        <v>44213</v>
      </c>
      <c r="C60" s="242">
        <f t="shared" si="2"/>
        <v>44213</v>
      </c>
      <c r="D60" s="5" t="str">
        <f>VLOOKUP($A60,'Inventory List'!$A$9:$M$163,8)</f>
        <v>Clothing, Pant, Casual, Womens, M, Blue</v>
      </c>
      <c r="E60" s="4">
        <v>2</v>
      </c>
      <c r="F60" s="6">
        <f>VLOOKUP(A60,'Inventory List'!$A$9:$M$163,13)</f>
        <v>55</v>
      </c>
      <c r="H60" s="6">
        <f t="shared" si="0"/>
        <v>55</v>
      </c>
      <c r="I60" s="6">
        <f t="shared" si="1"/>
        <v>110</v>
      </c>
    </row>
    <row r="61" spans="1:9" x14ac:dyDescent="0.25">
      <c r="A61" s="4">
        <v>150</v>
      </c>
      <c r="B61" s="32">
        <v>44213</v>
      </c>
      <c r="C61" s="242">
        <f t="shared" si="2"/>
        <v>44213</v>
      </c>
      <c r="D61" s="5" t="str">
        <f>VLOOKUP($A61,'Inventory List'!$A$9:$M$163,8)</f>
        <v>Clothing, Pant, Casual, Womens, M, White</v>
      </c>
      <c r="E61" s="4">
        <v>2</v>
      </c>
      <c r="F61" s="6">
        <f>VLOOKUP(A61,'Inventory List'!$A$9:$M$163,13)</f>
        <v>55</v>
      </c>
      <c r="H61" s="6">
        <f t="shared" si="0"/>
        <v>55</v>
      </c>
      <c r="I61" s="6">
        <f t="shared" si="1"/>
        <v>110</v>
      </c>
    </row>
    <row r="62" spans="1:9" x14ac:dyDescent="0.25">
      <c r="A62" s="4">
        <v>151</v>
      </c>
      <c r="B62" s="32">
        <v>44213</v>
      </c>
      <c r="C62" s="242">
        <f t="shared" si="2"/>
        <v>44213</v>
      </c>
      <c r="D62" s="5" t="str">
        <f>VLOOKUP($A62,'Inventory List'!$A$9:$M$163,8)</f>
        <v>Clothing, Pant, Casual, Womens, L, Green</v>
      </c>
      <c r="E62" s="4">
        <v>2</v>
      </c>
      <c r="F62" s="6">
        <f>VLOOKUP(A62,'Inventory List'!$A$9:$M$163,13)</f>
        <v>70</v>
      </c>
      <c r="H62" s="6">
        <f t="shared" si="0"/>
        <v>70</v>
      </c>
      <c r="I62" s="6">
        <f t="shared" si="1"/>
        <v>140</v>
      </c>
    </row>
    <row r="63" spans="1:9" x14ac:dyDescent="0.25">
      <c r="A63" s="4">
        <v>152</v>
      </c>
      <c r="B63" s="32">
        <v>44218</v>
      </c>
      <c r="C63" s="242">
        <f t="shared" si="2"/>
        <v>44218</v>
      </c>
      <c r="D63" s="5" t="str">
        <f>VLOOKUP($A63,'Inventory List'!$A$9:$M$163,8)</f>
        <v>Clothing, Pant, Casual, Womens, L, Blue</v>
      </c>
      <c r="E63" s="4">
        <v>6</v>
      </c>
      <c r="F63" s="6">
        <f>VLOOKUP(A63,'Inventory List'!$A$9:$M$163,13)</f>
        <v>70</v>
      </c>
      <c r="H63" s="6">
        <f t="shared" si="0"/>
        <v>70</v>
      </c>
      <c r="I63" s="6">
        <f t="shared" si="1"/>
        <v>420</v>
      </c>
    </row>
    <row r="64" spans="1:9" x14ac:dyDescent="0.25">
      <c r="A64" s="4">
        <v>153</v>
      </c>
      <c r="B64" s="32">
        <v>44218</v>
      </c>
      <c r="C64" s="242">
        <f t="shared" si="2"/>
        <v>44218</v>
      </c>
      <c r="D64" s="5" t="str">
        <f>VLOOKUP($A64,'Inventory List'!$A$9:$M$163,8)</f>
        <v>Clothing, Pant, Casual, Womens, L, White</v>
      </c>
      <c r="E64" s="4">
        <v>4</v>
      </c>
      <c r="F64" s="6">
        <f>VLOOKUP(A64,'Inventory List'!$A$9:$M$163,13)</f>
        <v>70</v>
      </c>
      <c r="H64" s="6">
        <f t="shared" si="0"/>
        <v>70</v>
      </c>
      <c r="I64" s="6">
        <f t="shared" si="1"/>
        <v>280</v>
      </c>
    </row>
    <row r="65" spans="1:9" x14ac:dyDescent="0.25">
      <c r="A65" s="4">
        <v>154</v>
      </c>
      <c r="B65" s="32">
        <v>44218</v>
      </c>
      <c r="C65" s="242">
        <f t="shared" si="2"/>
        <v>44218</v>
      </c>
      <c r="D65" s="5" t="str">
        <f>VLOOKUP($A65,'Inventory List'!$A$9:$M$163,8)</f>
        <v>Clothing, Pant, Casual, Boys, S, Green</v>
      </c>
      <c r="E65" s="4">
        <v>6</v>
      </c>
      <c r="F65" s="6">
        <f>VLOOKUP(A65,'Inventory List'!$A$9:$M$163,13)</f>
        <v>25</v>
      </c>
      <c r="H65" s="6">
        <f t="shared" si="0"/>
        <v>25</v>
      </c>
      <c r="I65" s="6">
        <f t="shared" si="1"/>
        <v>150</v>
      </c>
    </row>
    <row r="66" spans="1:9" x14ac:dyDescent="0.25">
      <c r="A66" s="4">
        <v>155</v>
      </c>
      <c r="B66" s="32">
        <v>44218</v>
      </c>
      <c r="C66" s="242">
        <f t="shared" si="2"/>
        <v>44218</v>
      </c>
      <c r="D66" s="5" t="str">
        <f>VLOOKUP($A66,'Inventory List'!$A$9:$M$163,8)</f>
        <v>Clothing, Pant, Casual, Boys, S, Blue</v>
      </c>
      <c r="E66" s="4">
        <v>8</v>
      </c>
      <c r="F66" s="6">
        <f>VLOOKUP(A66,'Inventory List'!$A$9:$M$163,13)</f>
        <v>25</v>
      </c>
      <c r="H66" s="6">
        <f t="shared" si="0"/>
        <v>25</v>
      </c>
      <c r="I66" s="6">
        <f t="shared" si="1"/>
        <v>200</v>
      </c>
    </row>
    <row r="67" spans="1:9" x14ac:dyDescent="0.25">
      <c r="A67" s="4">
        <v>156</v>
      </c>
      <c r="B67" s="32">
        <v>44218</v>
      </c>
      <c r="C67" s="242">
        <f t="shared" si="2"/>
        <v>44218</v>
      </c>
      <c r="D67" s="5" t="str">
        <f>VLOOKUP($A67,'Inventory List'!$A$9:$M$163,8)</f>
        <v>Clothing, Pant, Casual, Boys, S, White</v>
      </c>
      <c r="E67" s="4">
        <v>4</v>
      </c>
      <c r="F67" s="6">
        <f>VLOOKUP(A67,'Inventory List'!$A$9:$M$163,13)</f>
        <v>25</v>
      </c>
      <c r="H67" s="6">
        <f t="shared" si="0"/>
        <v>25</v>
      </c>
      <c r="I67" s="6">
        <f t="shared" si="1"/>
        <v>100</v>
      </c>
    </row>
    <row r="68" spans="1:9" x14ac:dyDescent="0.25">
      <c r="A68" s="4">
        <v>157</v>
      </c>
      <c r="B68" s="32">
        <v>44218</v>
      </c>
      <c r="C68" s="242">
        <f t="shared" si="2"/>
        <v>44218</v>
      </c>
      <c r="D68" s="5" t="str">
        <f>VLOOKUP($A68,'Inventory List'!$A$9:$M$163,8)</f>
        <v>Clothing, Pant, Casual, Boys, M, Green</v>
      </c>
      <c r="E68" s="4">
        <v>10</v>
      </c>
      <c r="F68" s="6">
        <f>VLOOKUP(A68,'Inventory List'!$A$9:$M$163,13)</f>
        <v>36.25</v>
      </c>
      <c r="H68" s="6">
        <f t="shared" si="0"/>
        <v>36.25</v>
      </c>
      <c r="I68" s="6">
        <f t="shared" si="1"/>
        <v>362.5</v>
      </c>
    </row>
    <row r="69" spans="1:9" x14ac:dyDescent="0.25">
      <c r="A69" s="4">
        <v>158</v>
      </c>
      <c r="B69" s="32">
        <v>44218</v>
      </c>
      <c r="C69" s="242">
        <f t="shared" si="2"/>
        <v>44218</v>
      </c>
      <c r="D69" s="5" t="str">
        <f>VLOOKUP($A69,'Inventory List'!$A$9:$M$163,8)</f>
        <v>Clothing, Pant, Casual, Boys, M, Blue</v>
      </c>
      <c r="E69" s="4">
        <v>4</v>
      </c>
      <c r="F69" s="6">
        <f>VLOOKUP(A69,'Inventory List'!$A$9:$M$163,13)</f>
        <v>36.25</v>
      </c>
      <c r="H69" s="6">
        <f t="shared" si="0"/>
        <v>36.25</v>
      </c>
      <c r="I69" s="6">
        <f t="shared" si="1"/>
        <v>145</v>
      </c>
    </row>
    <row r="70" spans="1:9" x14ac:dyDescent="0.25">
      <c r="A70" s="4">
        <v>159</v>
      </c>
      <c r="B70" s="32">
        <v>44219</v>
      </c>
      <c r="C70" s="242">
        <f t="shared" si="2"/>
        <v>44219</v>
      </c>
      <c r="D70" s="5" t="str">
        <f>VLOOKUP($A70,'Inventory List'!$A$9:$M$163,8)</f>
        <v>Clothing, Pant, Casual, Boys, M, White</v>
      </c>
      <c r="E70" s="4">
        <v>2</v>
      </c>
      <c r="F70" s="6">
        <f>VLOOKUP(A70,'Inventory List'!$A$9:$M$163,13)</f>
        <v>36.25</v>
      </c>
      <c r="H70" s="6">
        <f t="shared" si="0"/>
        <v>36.25</v>
      </c>
      <c r="I70" s="6">
        <f t="shared" si="1"/>
        <v>72.5</v>
      </c>
    </row>
    <row r="71" spans="1:9" x14ac:dyDescent="0.25">
      <c r="A71" s="4">
        <v>160</v>
      </c>
      <c r="B71" s="32">
        <v>44219</v>
      </c>
      <c r="C71" s="242">
        <f t="shared" si="2"/>
        <v>44219</v>
      </c>
      <c r="D71" s="5" t="str">
        <f>VLOOKUP($A71,'Inventory List'!$A$9:$M$163,8)</f>
        <v>Clothing, Pant, Casual, Boys, L, Green</v>
      </c>
      <c r="E71" s="4">
        <v>6</v>
      </c>
      <c r="F71" s="6">
        <f>VLOOKUP(A71,'Inventory List'!$A$9:$M$163,13)</f>
        <v>47.5</v>
      </c>
      <c r="H71" s="6">
        <f t="shared" si="0"/>
        <v>47.5</v>
      </c>
      <c r="I71" s="6">
        <f t="shared" si="1"/>
        <v>285</v>
      </c>
    </row>
    <row r="72" spans="1:9" x14ac:dyDescent="0.25">
      <c r="A72" s="4">
        <v>161</v>
      </c>
      <c r="B72" s="32">
        <v>44219</v>
      </c>
      <c r="C72" s="242">
        <f t="shared" si="2"/>
        <v>44219</v>
      </c>
      <c r="D72" s="5" t="str">
        <f>VLOOKUP($A72,'Inventory List'!$A$9:$M$163,8)</f>
        <v>Clothing, Pant, Casual, Boys, L, Blue</v>
      </c>
      <c r="E72" s="4">
        <v>6</v>
      </c>
      <c r="F72" s="6">
        <f>VLOOKUP(A72,'Inventory List'!$A$9:$M$163,13)</f>
        <v>47.5</v>
      </c>
      <c r="H72" s="6">
        <f t="shared" si="0"/>
        <v>47.5</v>
      </c>
      <c r="I72" s="6">
        <f t="shared" si="1"/>
        <v>285</v>
      </c>
    </row>
    <row r="73" spans="1:9" x14ac:dyDescent="0.25">
      <c r="A73" s="4">
        <v>162</v>
      </c>
      <c r="B73" s="32">
        <v>44219</v>
      </c>
      <c r="C73" s="242">
        <f t="shared" si="2"/>
        <v>44219</v>
      </c>
      <c r="D73" s="5" t="str">
        <f>VLOOKUP($A73,'Inventory List'!$A$9:$M$163,8)</f>
        <v>Clothing, Pant, Casual, Boys, L, White</v>
      </c>
      <c r="E73" s="4">
        <v>6</v>
      </c>
      <c r="F73" s="6">
        <f>VLOOKUP(A73,'Inventory List'!$A$9:$M$163,13)</f>
        <v>47.5</v>
      </c>
      <c r="H73" s="6">
        <f t="shared" si="0"/>
        <v>47.5</v>
      </c>
      <c r="I73" s="6">
        <f t="shared" si="1"/>
        <v>285</v>
      </c>
    </row>
    <row r="74" spans="1:9" x14ac:dyDescent="0.25">
      <c r="A74" s="4">
        <v>163</v>
      </c>
      <c r="B74" s="32">
        <v>44219</v>
      </c>
      <c r="C74" s="242">
        <f t="shared" si="2"/>
        <v>44219</v>
      </c>
      <c r="D74" s="5" t="str">
        <f>VLOOKUP($A74,'Inventory List'!$A$9:$M$163,8)</f>
        <v>Clothing, Pant, Casual, Girls, S, Green</v>
      </c>
      <c r="E74" s="4">
        <v>4</v>
      </c>
      <c r="F74" s="6">
        <f>VLOOKUP(A74,'Inventory List'!$A$9:$M$163,13)</f>
        <v>25</v>
      </c>
      <c r="G74" s="240">
        <v>0.2</v>
      </c>
      <c r="H74" s="6">
        <f t="shared" si="0"/>
        <v>20</v>
      </c>
      <c r="I74" s="6">
        <f t="shared" si="1"/>
        <v>80</v>
      </c>
    </row>
    <row r="75" spans="1:9" x14ac:dyDescent="0.25">
      <c r="A75" s="4">
        <v>164</v>
      </c>
      <c r="B75" s="32">
        <v>44220</v>
      </c>
      <c r="C75" s="242">
        <f t="shared" si="2"/>
        <v>44220</v>
      </c>
      <c r="D75" s="5" t="str">
        <f>VLOOKUP($A75,'Inventory List'!$A$9:$M$163,8)</f>
        <v>Clothing, Pant, Casual, Girls, S, Blue</v>
      </c>
      <c r="E75" s="4">
        <v>10</v>
      </c>
      <c r="F75" s="6">
        <f>VLOOKUP(A75,'Inventory List'!$A$9:$M$163,13)</f>
        <v>25</v>
      </c>
      <c r="H75" s="6">
        <f t="shared" si="0"/>
        <v>25</v>
      </c>
      <c r="I75" s="6">
        <f t="shared" si="1"/>
        <v>250</v>
      </c>
    </row>
    <row r="76" spans="1:9" x14ac:dyDescent="0.25">
      <c r="A76" s="4">
        <v>165</v>
      </c>
      <c r="B76" s="32">
        <v>44220</v>
      </c>
      <c r="C76" s="242">
        <f t="shared" si="2"/>
        <v>44220</v>
      </c>
      <c r="D76" s="5" t="str">
        <f>VLOOKUP($A76,'Inventory List'!$A$9:$M$163,8)</f>
        <v>Clothing, Pant, Casual, Girls, S, White</v>
      </c>
      <c r="E76" s="4">
        <v>4</v>
      </c>
      <c r="F76" s="6">
        <f>VLOOKUP(A76,'Inventory List'!$A$9:$M$163,13)</f>
        <v>25</v>
      </c>
      <c r="H76" s="6">
        <f t="shared" ref="H76:H139" si="3">(F76*(1-G76))</f>
        <v>25</v>
      </c>
      <c r="I76" s="6">
        <f t="shared" ref="I76:I139" si="4">H76*E76</f>
        <v>100</v>
      </c>
    </row>
    <row r="77" spans="1:9" x14ac:dyDescent="0.25">
      <c r="A77" s="4">
        <v>166</v>
      </c>
      <c r="B77" s="32">
        <v>44220</v>
      </c>
      <c r="C77" s="242">
        <f t="shared" ref="C77:C140" si="5">B77</f>
        <v>44220</v>
      </c>
      <c r="D77" s="5" t="str">
        <f>VLOOKUP($A77,'Inventory List'!$A$9:$M$163,8)</f>
        <v>Clothing, Pant, Casual, Girls, M, Green</v>
      </c>
      <c r="E77" s="4">
        <v>10</v>
      </c>
      <c r="F77" s="6">
        <f>VLOOKUP(A77,'Inventory List'!$A$9:$M$163,13)</f>
        <v>36.25</v>
      </c>
      <c r="H77" s="6">
        <f t="shared" si="3"/>
        <v>36.25</v>
      </c>
      <c r="I77" s="6">
        <f t="shared" si="4"/>
        <v>362.5</v>
      </c>
    </row>
    <row r="78" spans="1:9" x14ac:dyDescent="0.25">
      <c r="A78" s="4">
        <v>167</v>
      </c>
      <c r="B78" s="32">
        <v>44220</v>
      </c>
      <c r="C78" s="242">
        <f t="shared" si="5"/>
        <v>44220</v>
      </c>
      <c r="D78" s="5" t="str">
        <f>VLOOKUP($A78,'Inventory List'!$A$9:$M$163,8)</f>
        <v>Clothing, Pant, Casual, Girls, M, Blue</v>
      </c>
      <c r="E78" s="4">
        <v>4</v>
      </c>
      <c r="F78" s="6">
        <f>VLOOKUP(A78,'Inventory List'!$A$9:$M$163,13)</f>
        <v>36.25</v>
      </c>
      <c r="H78" s="6">
        <f t="shared" si="3"/>
        <v>36.25</v>
      </c>
      <c r="I78" s="6">
        <f t="shared" si="4"/>
        <v>145</v>
      </c>
    </row>
    <row r="79" spans="1:9" x14ac:dyDescent="0.25">
      <c r="A79" s="4">
        <v>168</v>
      </c>
      <c r="B79" s="32">
        <v>44220</v>
      </c>
      <c r="C79" s="242">
        <f t="shared" si="5"/>
        <v>44220</v>
      </c>
      <c r="D79" s="5" t="str">
        <f>VLOOKUP($A79,'Inventory List'!$A$9:$M$163,8)</f>
        <v>Clothing, Pant, Casual, Girls, M, White</v>
      </c>
      <c r="E79" s="4">
        <v>4</v>
      </c>
      <c r="F79" s="6">
        <f>VLOOKUP(A79,'Inventory List'!$A$9:$M$163,13)</f>
        <v>36.25</v>
      </c>
      <c r="H79" s="6">
        <f t="shared" si="3"/>
        <v>36.25</v>
      </c>
      <c r="I79" s="6">
        <f t="shared" si="4"/>
        <v>145</v>
      </c>
    </row>
    <row r="80" spans="1:9" x14ac:dyDescent="0.25">
      <c r="A80" s="4">
        <v>169</v>
      </c>
      <c r="B80" s="32">
        <v>44220</v>
      </c>
      <c r="C80" s="242">
        <f t="shared" si="5"/>
        <v>44220</v>
      </c>
      <c r="D80" s="5" t="str">
        <f>VLOOKUP($A80,'Inventory List'!$A$9:$M$163,8)</f>
        <v>Clothing, Pant, Casual, Girls, L, Green</v>
      </c>
      <c r="E80" s="4">
        <v>10</v>
      </c>
      <c r="F80" s="6">
        <f>VLOOKUP(A80,'Inventory List'!$A$9:$M$163,13)</f>
        <v>47.5</v>
      </c>
      <c r="H80" s="6">
        <f t="shared" si="3"/>
        <v>47.5</v>
      </c>
      <c r="I80" s="6">
        <f t="shared" si="4"/>
        <v>475</v>
      </c>
    </row>
    <row r="81" spans="1:9" x14ac:dyDescent="0.25">
      <c r="A81" s="4">
        <v>170</v>
      </c>
      <c r="B81" s="32">
        <v>44225</v>
      </c>
      <c r="C81" s="242">
        <f t="shared" si="5"/>
        <v>44225</v>
      </c>
      <c r="D81" s="5" t="str">
        <f>VLOOKUP($A81,'Inventory List'!$A$9:$M$163,8)</f>
        <v>Clothing, Pant, Casual, Girls, L, Blue</v>
      </c>
      <c r="E81" s="4">
        <v>6</v>
      </c>
      <c r="F81" s="6">
        <f>VLOOKUP(A81,'Inventory List'!$A$9:$M$163,13)</f>
        <v>47.5</v>
      </c>
      <c r="H81" s="6">
        <f t="shared" si="3"/>
        <v>47.5</v>
      </c>
      <c r="I81" s="6">
        <f t="shared" si="4"/>
        <v>285</v>
      </c>
    </row>
    <row r="82" spans="1:9" x14ac:dyDescent="0.25">
      <c r="A82" s="4">
        <v>171</v>
      </c>
      <c r="B82" s="32">
        <v>44225</v>
      </c>
      <c r="C82" s="242">
        <f t="shared" si="5"/>
        <v>44225</v>
      </c>
      <c r="D82" s="5" t="str">
        <f>VLOOKUP($A82,'Inventory List'!$A$9:$M$163,8)</f>
        <v>Clothing, Pant, Casual, Girls, L, White</v>
      </c>
      <c r="E82" s="4">
        <v>6</v>
      </c>
      <c r="F82" s="6">
        <f>VLOOKUP(A82,'Inventory List'!$A$9:$M$163,13)</f>
        <v>47.5</v>
      </c>
      <c r="H82" s="6">
        <f t="shared" si="3"/>
        <v>47.5</v>
      </c>
      <c r="I82" s="6">
        <f t="shared" si="4"/>
        <v>285</v>
      </c>
    </row>
    <row r="83" spans="1:9" x14ac:dyDescent="0.25">
      <c r="A83" s="4">
        <v>172</v>
      </c>
      <c r="B83" s="32">
        <v>44225</v>
      </c>
      <c r="C83" s="242">
        <f t="shared" si="5"/>
        <v>44225</v>
      </c>
      <c r="D83" s="5" t="str">
        <f>VLOOKUP($A83,'Inventory List'!$A$9:$M$163,8)</f>
        <v>Clothing, Skirt, Flare, Womens, S, Blue</v>
      </c>
      <c r="E83" s="4">
        <v>4</v>
      </c>
      <c r="F83" s="6">
        <f>VLOOKUP(A83,'Inventory List'!$A$9:$M$163,13)</f>
        <v>62.5</v>
      </c>
      <c r="H83" s="6">
        <f t="shared" si="3"/>
        <v>62.5</v>
      </c>
      <c r="I83" s="6">
        <f t="shared" si="4"/>
        <v>250</v>
      </c>
    </row>
    <row r="84" spans="1:9" x14ac:dyDescent="0.25">
      <c r="A84" s="4">
        <v>173</v>
      </c>
      <c r="B84" s="32">
        <v>44225</v>
      </c>
      <c r="C84" s="242">
        <f t="shared" si="5"/>
        <v>44225</v>
      </c>
      <c r="D84" s="5" t="str">
        <f>VLOOKUP($A84,'Inventory List'!$A$9:$M$163,8)</f>
        <v>Clothing, Skirt, Flare, Womens, S, Yellow</v>
      </c>
      <c r="E84" s="4">
        <v>6</v>
      </c>
      <c r="F84" s="6">
        <f>VLOOKUP(A84,'Inventory List'!$A$9:$M$163,13)</f>
        <v>62.5</v>
      </c>
      <c r="H84" s="6">
        <f t="shared" si="3"/>
        <v>62.5</v>
      </c>
      <c r="I84" s="6">
        <f t="shared" si="4"/>
        <v>375</v>
      </c>
    </row>
    <row r="85" spans="1:9" x14ac:dyDescent="0.25">
      <c r="A85" s="4">
        <v>174</v>
      </c>
      <c r="B85" s="32">
        <v>44225</v>
      </c>
      <c r="C85" s="242">
        <f t="shared" si="5"/>
        <v>44225</v>
      </c>
      <c r="D85" s="5" t="str">
        <f>VLOOKUP($A85,'Inventory List'!$A$9:$M$163,8)</f>
        <v>Clothing, Skirt, Flare, Womens, S, Pink</v>
      </c>
      <c r="E85" s="4">
        <v>4</v>
      </c>
      <c r="F85" s="6">
        <f>VLOOKUP(A85,'Inventory List'!$A$9:$M$163,13)</f>
        <v>62.5</v>
      </c>
      <c r="H85" s="6">
        <f t="shared" si="3"/>
        <v>62.5</v>
      </c>
      <c r="I85" s="6">
        <f t="shared" si="4"/>
        <v>250</v>
      </c>
    </row>
    <row r="86" spans="1:9" x14ac:dyDescent="0.25">
      <c r="A86" s="4">
        <v>175</v>
      </c>
      <c r="B86" s="32">
        <v>44225</v>
      </c>
      <c r="C86" s="242">
        <f t="shared" si="5"/>
        <v>44225</v>
      </c>
      <c r="D86" s="5" t="str">
        <f>VLOOKUP($A86,'Inventory List'!$A$9:$M$163,8)</f>
        <v>Clothing, Skirt, Flare, Womens, M, Blue</v>
      </c>
      <c r="E86" s="4">
        <v>10</v>
      </c>
      <c r="F86" s="6">
        <f>VLOOKUP(A86,'Inventory List'!$A$9:$M$163,13)</f>
        <v>73.75</v>
      </c>
      <c r="H86" s="6">
        <f t="shared" si="3"/>
        <v>73.75</v>
      </c>
      <c r="I86" s="6">
        <f t="shared" si="4"/>
        <v>737.5</v>
      </c>
    </row>
    <row r="87" spans="1:9" x14ac:dyDescent="0.25">
      <c r="A87" s="4">
        <v>176</v>
      </c>
      <c r="B87" s="32">
        <v>44225</v>
      </c>
      <c r="C87" s="242">
        <f t="shared" si="5"/>
        <v>44225</v>
      </c>
      <c r="D87" s="5" t="str">
        <f>VLOOKUP($A87,'Inventory List'!$A$9:$M$163,8)</f>
        <v>Clothing, Skirt, Flare, Womens, M, Yellow</v>
      </c>
      <c r="E87" s="4">
        <v>10</v>
      </c>
      <c r="F87" s="6">
        <f>VLOOKUP(A87,'Inventory List'!$A$9:$M$163,13)</f>
        <v>73.75</v>
      </c>
      <c r="H87" s="6">
        <f t="shared" si="3"/>
        <v>73.75</v>
      </c>
      <c r="I87" s="6">
        <f t="shared" si="4"/>
        <v>737.5</v>
      </c>
    </row>
    <row r="88" spans="1:9" x14ac:dyDescent="0.25">
      <c r="A88" s="4">
        <v>177</v>
      </c>
      <c r="B88" s="32">
        <v>44225</v>
      </c>
      <c r="C88" s="242">
        <f t="shared" si="5"/>
        <v>44225</v>
      </c>
      <c r="D88" s="5" t="str">
        <f>VLOOKUP($A88,'Inventory List'!$A$9:$M$163,8)</f>
        <v>Clothing, Skirt, Flare, Womens, M, Pink</v>
      </c>
      <c r="E88" s="4">
        <v>8</v>
      </c>
      <c r="F88" s="6">
        <f>VLOOKUP(A88,'Inventory List'!$A$9:$M$163,13)</f>
        <v>73.75</v>
      </c>
      <c r="H88" s="6">
        <f t="shared" si="3"/>
        <v>73.75</v>
      </c>
      <c r="I88" s="6">
        <f t="shared" si="4"/>
        <v>590</v>
      </c>
    </row>
    <row r="89" spans="1:9" x14ac:dyDescent="0.25">
      <c r="A89" s="4">
        <v>178</v>
      </c>
      <c r="B89" s="32">
        <v>44225</v>
      </c>
      <c r="C89" s="242">
        <f t="shared" si="5"/>
        <v>44225</v>
      </c>
      <c r="D89" s="5" t="str">
        <f>VLOOKUP($A89,'Inventory List'!$A$9:$M$163,8)</f>
        <v>Clothing, Skirt, Flare, Womens, L, Blue</v>
      </c>
      <c r="E89" s="4">
        <v>6</v>
      </c>
      <c r="F89" s="6">
        <f>VLOOKUP(A89,'Inventory List'!$A$9:$M$163,13)</f>
        <v>85</v>
      </c>
      <c r="H89" s="6">
        <f t="shared" si="3"/>
        <v>85</v>
      </c>
      <c r="I89" s="6">
        <f t="shared" si="4"/>
        <v>510</v>
      </c>
    </row>
    <row r="90" spans="1:9" x14ac:dyDescent="0.25">
      <c r="A90" s="4">
        <v>179</v>
      </c>
      <c r="B90" s="32">
        <v>44226</v>
      </c>
      <c r="C90" s="242">
        <f t="shared" si="5"/>
        <v>44226</v>
      </c>
      <c r="D90" s="5" t="str">
        <f>VLOOKUP($A90,'Inventory List'!$A$9:$M$163,8)</f>
        <v>Clothing, Skirt, Flare, Womens, L, Yellow</v>
      </c>
      <c r="E90" s="4">
        <v>4</v>
      </c>
      <c r="F90" s="6">
        <f>VLOOKUP(A90,'Inventory List'!$A$9:$M$163,13)</f>
        <v>85</v>
      </c>
      <c r="H90" s="6">
        <f t="shared" si="3"/>
        <v>85</v>
      </c>
      <c r="I90" s="6">
        <f t="shared" si="4"/>
        <v>340</v>
      </c>
    </row>
    <row r="91" spans="1:9" x14ac:dyDescent="0.25">
      <c r="A91" s="4">
        <v>180</v>
      </c>
      <c r="B91" s="32">
        <v>44226</v>
      </c>
      <c r="C91" s="242">
        <f t="shared" si="5"/>
        <v>44226</v>
      </c>
      <c r="D91" s="5" t="str">
        <f>VLOOKUP($A91,'Inventory List'!$A$9:$M$163,8)</f>
        <v>Clothing, Skirt, Flare, Womens, L, Pink</v>
      </c>
      <c r="E91" s="4">
        <v>8</v>
      </c>
      <c r="F91" s="6">
        <f>VLOOKUP(A91,'Inventory List'!$A$9:$M$163,13)</f>
        <v>85</v>
      </c>
      <c r="H91" s="6">
        <f t="shared" si="3"/>
        <v>85</v>
      </c>
      <c r="I91" s="6">
        <f t="shared" si="4"/>
        <v>680</v>
      </c>
    </row>
    <row r="92" spans="1:9" x14ac:dyDescent="0.25">
      <c r="A92" s="4">
        <v>181</v>
      </c>
      <c r="B92" s="32">
        <v>44226</v>
      </c>
      <c r="C92" s="242">
        <f t="shared" si="5"/>
        <v>44226</v>
      </c>
      <c r="D92" s="5" t="str">
        <f>VLOOKUP($A92,'Inventory List'!$A$9:$M$163,8)</f>
        <v>Clothing, Skirt &amp; Top Set, Playtime, Girls, S, Flowered</v>
      </c>
      <c r="E92" s="4">
        <v>8</v>
      </c>
      <c r="F92" s="6">
        <f>VLOOKUP(A92,'Inventory List'!$A$9:$M$163,13)</f>
        <v>25</v>
      </c>
      <c r="H92" s="6">
        <f t="shared" si="3"/>
        <v>25</v>
      </c>
      <c r="I92" s="6">
        <f t="shared" si="4"/>
        <v>200</v>
      </c>
    </row>
    <row r="93" spans="1:9" x14ac:dyDescent="0.25">
      <c r="A93" s="4">
        <v>182</v>
      </c>
      <c r="B93" s="32">
        <v>44226</v>
      </c>
      <c r="C93" s="242">
        <f t="shared" si="5"/>
        <v>44226</v>
      </c>
      <c r="D93" s="5" t="str">
        <f>VLOOKUP($A93,'Inventory List'!$A$9:$M$163,8)</f>
        <v>Clothing, Skirt &amp; Top Set, Playtime, Girls, S, Butterflies</v>
      </c>
      <c r="E93" s="4">
        <v>4</v>
      </c>
      <c r="F93" s="6">
        <f>VLOOKUP(A93,'Inventory List'!$A$9:$M$163,13)</f>
        <v>25</v>
      </c>
      <c r="H93" s="6">
        <f t="shared" si="3"/>
        <v>25</v>
      </c>
      <c r="I93" s="6">
        <f t="shared" si="4"/>
        <v>100</v>
      </c>
    </row>
    <row r="94" spans="1:9" x14ac:dyDescent="0.25">
      <c r="A94" s="4">
        <v>183</v>
      </c>
      <c r="B94" s="32">
        <v>44226</v>
      </c>
      <c r="C94" s="242">
        <f t="shared" si="5"/>
        <v>44226</v>
      </c>
      <c r="D94" s="5" t="str">
        <f>VLOOKUP($A94,'Inventory List'!$A$9:$M$163,8)</f>
        <v>Clothing, Skirt &amp; Top Set, Playtime, Girls, S, Animals</v>
      </c>
      <c r="E94" s="4">
        <v>8</v>
      </c>
      <c r="F94" s="6">
        <f>VLOOKUP(A94,'Inventory List'!$A$9:$M$163,13)</f>
        <v>25</v>
      </c>
      <c r="H94" s="6">
        <f t="shared" si="3"/>
        <v>25</v>
      </c>
      <c r="I94" s="6">
        <f t="shared" si="4"/>
        <v>200</v>
      </c>
    </row>
    <row r="95" spans="1:9" x14ac:dyDescent="0.25">
      <c r="A95" s="4">
        <v>184</v>
      </c>
      <c r="B95" s="32">
        <v>44226</v>
      </c>
      <c r="C95" s="242">
        <f t="shared" si="5"/>
        <v>44226</v>
      </c>
      <c r="D95" s="5" t="str">
        <f>VLOOKUP($A95,'Inventory List'!$A$9:$M$163,8)</f>
        <v>Clothing, Skirt &amp; Top Set, Playtime, Girls, M, Flowered</v>
      </c>
      <c r="E95" s="4">
        <v>2</v>
      </c>
      <c r="F95" s="6">
        <f>VLOOKUP(A95,'Inventory List'!$A$9:$M$163,13)</f>
        <v>28.75</v>
      </c>
      <c r="H95" s="6">
        <f t="shared" si="3"/>
        <v>28.75</v>
      </c>
      <c r="I95" s="6">
        <f t="shared" si="4"/>
        <v>57.5</v>
      </c>
    </row>
    <row r="96" spans="1:9" x14ac:dyDescent="0.25">
      <c r="A96" s="4">
        <v>185</v>
      </c>
      <c r="B96" s="32">
        <v>44227</v>
      </c>
      <c r="C96" s="242">
        <f t="shared" si="5"/>
        <v>44227</v>
      </c>
      <c r="D96" s="5" t="str">
        <f>VLOOKUP($A96,'Inventory List'!$A$9:$M$163,8)</f>
        <v>Clothing, Skirt &amp; Top Set, Playtime, Girls, M, Butterflies</v>
      </c>
      <c r="E96" s="4">
        <v>10</v>
      </c>
      <c r="F96" s="6">
        <f>VLOOKUP(A96,'Inventory List'!$A$9:$M$163,13)</f>
        <v>28.75</v>
      </c>
      <c r="H96" s="6">
        <f t="shared" si="3"/>
        <v>28.75</v>
      </c>
      <c r="I96" s="6">
        <f t="shared" si="4"/>
        <v>287.5</v>
      </c>
    </row>
    <row r="97" spans="1:9" x14ac:dyDescent="0.25">
      <c r="A97" s="4">
        <v>186</v>
      </c>
      <c r="B97" s="32">
        <v>44227</v>
      </c>
      <c r="C97" s="242">
        <f t="shared" si="5"/>
        <v>44227</v>
      </c>
      <c r="D97" s="5" t="str">
        <f>VLOOKUP($A97,'Inventory List'!$A$9:$M$163,8)</f>
        <v>Clothing, Skirt &amp; Top Set, Playtime, Girls, M, Animals</v>
      </c>
      <c r="E97" s="4">
        <v>4</v>
      </c>
      <c r="F97" s="6">
        <f>VLOOKUP(A97,'Inventory List'!$A$9:$M$163,13)</f>
        <v>28.75</v>
      </c>
      <c r="H97" s="6">
        <f t="shared" si="3"/>
        <v>28.75</v>
      </c>
      <c r="I97" s="6">
        <f t="shared" si="4"/>
        <v>115</v>
      </c>
    </row>
    <row r="98" spans="1:9" x14ac:dyDescent="0.25">
      <c r="A98" s="4">
        <v>187</v>
      </c>
      <c r="B98" s="32">
        <v>44227</v>
      </c>
      <c r="C98" s="242">
        <f t="shared" si="5"/>
        <v>44227</v>
      </c>
      <c r="D98" s="5" t="str">
        <f>VLOOKUP($A98,'Inventory List'!$A$9:$M$163,8)</f>
        <v>Clothing, Skirt &amp; Top Set, Playtime, Girls, L, Flowered</v>
      </c>
      <c r="E98" s="4">
        <v>6</v>
      </c>
      <c r="F98" s="6">
        <f>VLOOKUP(A98,'Inventory List'!$A$9:$M$163,13)</f>
        <v>32.5</v>
      </c>
      <c r="H98" s="6">
        <f t="shared" si="3"/>
        <v>32.5</v>
      </c>
      <c r="I98" s="6">
        <f t="shared" si="4"/>
        <v>195</v>
      </c>
    </row>
    <row r="99" spans="1:9" x14ac:dyDescent="0.25">
      <c r="A99" s="4">
        <v>188</v>
      </c>
      <c r="B99" s="32">
        <v>44227</v>
      </c>
      <c r="C99" s="242">
        <f t="shared" si="5"/>
        <v>44227</v>
      </c>
      <c r="D99" s="5" t="str">
        <f>VLOOKUP($A99,'Inventory List'!$A$9:$M$163,8)</f>
        <v>Clothing, Skirt &amp; Top Set, Playtime, Girls, L, Butterflies</v>
      </c>
      <c r="E99" s="4">
        <v>2</v>
      </c>
      <c r="F99" s="6">
        <f>VLOOKUP(A99,'Inventory List'!$A$9:$M$163,13)</f>
        <v>32.5</v>
      </c>
      <c r="H99" s="6">
        <f t="shared" si="3"/>
        <v>32.5</v>
      </c>
      <c r="I99" s="6">
        <f t="shared" si="4"/>
        <v>65</v>
      </c>
    </row>
    <row r="100" spans="1:9" x14ac:dyDescent="0.25">
      <c r="A100" s="4">
        <v>189</v>
      </c>
      <c r="B100" s="32">
        <v>44227</v>
      </c>
      <c r="C100" s="242">
        <f t="shared" si="5"/>
        <v>44227</v>
      </c>
      <c r="D100" s="5" t="str">
        <f>VLOOKUP($A100,'Inventory List'!$A$9:$M$163,8)</f>
        <v>Clothing, Skirt &amp; Top Set, Playtime, Girls, L, Animals</v>
      </c>
      <c r="E100" s="4">
        <v>2</v>
      </c>
      <c r="F100" s="6">
        <f>VLOOKUP(A100,'Inventory List'!$A$9:$M$163,13)</f>
        <v>32.5</v>
      </c>
      <c r="H100" s="6">
        <f t="shared" si="3"/>
        <v>32.5</v>
      </c>
      <c r="I100" s="6">
        <f t="shared" si="4"/>
        <v>65</v>
      </c>
    </row>
    <row r="101" spans="1:9" x14ac:dyDescent="0.25">
      <c r="A101" s="4">
        <v>190</v>
      </c>
      <c r="B101" s="32">
        <v>44227</v>
      </c>
      <c r="C101" s="242">
        <f t="shared" si="5"/>
        <v>44227</v>
      </c>
      <c r="D101" s="5" t="str">
        <f>VLOOKUP($A101,'Inventory List'!$A$9:$M$163,8)</f>
        <v>Footwear, Shoes, SlipOns, Mens, S, Black</v>
      </c>
      <c r="E101" s="4">
        <v>6</v>
      </c>
      <c r="F101" s="6">
        <f>VLOOKUP(A101,'Inventory List'!$A$9:$M$163,13)</f>
        <v>6.25</v>
      </c>
      <c r="H101" s="6">
        <f t="shared" si="3"/>
        <v>6.25</v>
      </c>
      <c r="I101" s="6">
        <f t="shared" si="4"/>
        <v>37.5</v>
      </c>
    </row>
    <row r="102" spans="1:9" x14ac:dyDescent="0.25">
      <c r="A102" s="4">
        <v>191</v>
      </c>
      <c r="B102" s="32">
        <v>44232</v>
      </c>
      <c r="C102" s="242">
        <f t="shared" si="5"/>
        <v>44232</v>
      </c>
      <c r="D102" s="5" t="str">
        <f>VLOOKUP($A102,'Inventory List'!$A$9:$M$163,8)</f>
        <v>Footwear, Shoes, SlipOns, Mens, S, Red</v>
      </c>
      <c r="E102" s="4">
        <v>10</v>
      </c>
      <c r="F102" s="6">
        <f>VLOOKUP(A102,'Inventory List'!$A$9:$M$163,13)</f>
        <v>6.25</v>
      </c>
      <c r="H102" s="6">
        <f t="shared" si="3"/>
        <v>6.25</v>
      </c>
      <c r="I102" s="6">
        <f t="shared" si="4"/>
        <v>62.5</v>
      </c>
    </row>
    <row r="103" spans="1:9" x14ac:dyDescent="0.25">
      <c r="A103" s="4">
        <v>192</v>
      </c>
      <c r="B103" s="32">
        <v>44232</v>
      </c>
      <c r="C103" s="242">
        <f t="shared" si="5"/>
        <v>44232</v>
      </c>
      <c r="D103" s="5" t="str">
        <f>VLOOKUP($A103,'Inventory List'!$A$9:$M$163,8)</f>
        <v>Footwear, Shoes, SlipOns, Mens, S, White</v>
      </c>
      <c r="E103" s="4">
        <v>10</v>
      </c>
      <c r="F103" s="6">
        <f>VLOOKUP(A103,'Inventory List'!$A$9:$M$163,13)</f>
        <v>6.25</v>
      </c>
      <c r="H103" s="6">
        <f t="shared" si="3"/>
        <v>6.25</v>
      </c>
      <c r="I103" s="6">
        <f t="shared" si="4"/>
        <v>62.5</v>
      </c>
    </row>
    <row r="104" spans="1:9" x14ac:dyDescent="0.25">
      <c r="A104" s="4">
        <v>193</v>
      </c>
      <c r="B104" s="32">
        <v>44232</v>
      </c>
      <c r="C104" s="242">
        <f t="shared" si="5"/>
        <v>44232</v>
      </c>
      <c r="D104" s="5" t="str">
        <f>VLOOKUP($A104,'Inventory List'!$A$9:$M$163,8)</f>
        <v>Footwear, Shoes, SlipOns, Mens, M, Black</v>
      </c>
      <c r="E104" s="4">
        <v>4</v>
      </c>
      <c r="F104" s="6">
        <f>VLOOKUP(A104,'Inventory List'!$A$9:$M$163,13)</f>
        <v>13.75</v>
      </c>
      <c r="H104" s="6">
        <f t="shared" si="3"/>
        <v>13.75</v>
      </c>
      <c r="I104" s="6">
        <f t="shared" si="4"/>
        <v>55</v>
      </c>
    </row>
    <row r="105" spans="1:9" x14ac:dyDescent="0.25">
      <c r="A105" s="4">
        <v>194</v>
      </c>
      <c r="B105" s="32">
        <v>44232</v>
      </c>
      <c r="C105" s="242">
        <f t="shared" si="5"/>
        <v>44232</v>
      </c>
      <c r="D105" s="5" t="str">
        <f>VLOOKUP($A105,'Inventory List'!$A$9:$M$163,8)</f>
        <v>Footwear, Shoes, SlipOns, Mens, M, Red</v>
      </c>
      <c r="E105" s="4">
        <v>4</v>
      </c>
      <c r="F105" s="6">
        <f>VLOOKUP(A105,'Inventory List'!$A$9:$M$163,13)</f>
        <v>13.75</v>
      </c>
      <c r="H105" s="6">
        <f t="shared" si="3"/>
        <v>13.75</v>
      </c>
      <c r="I105" s="6">
        <f t="shared" si="4"/>
        <v>55</v>
      </c>
    </row>
    <row r="106" spans="1:9" x14ac:dyDescent="0.25">
      <c r="A106" s="4">
        <v>195</v>
      </c>
      <c r="B106" s="32">
        <v>44233</v>
      </c>
      <c r="C106" s="242">
        <f t="shared" si="5"/>
        <v>44233</v>
      </c>
      <c r="D106" s="5" t="str">
        <f>VLOOKUP($A106,'Inventory List'!$A$9:$M$163,8)</f>
        <v>Footwear, Shoes, SlipOns, Mens, M, White</v>
      </c>
      <c r="E106" s="4">
        <v>10</v>
      </c>
      <c r="F106" s="6">
        <f>VLOOKUP(A106,'Inventory List'!$A$9:$M$163,13)</f>
        <v>13.75</v>
      </c>
      <c r="H106" s="6">
        <f t="shared" si="3"/>
        <v>13.75</v>
      </c>
      <c r="I106" s="6">
        <f t="shared" si="4"/>
        <v>137.5</v>
      </c>
    </row>
    <row r="107" spans="1:9" x14ac:dyDescent="0.25">
      <c r="A107" s="4">
        <v>196</v>
      </c>
      <c r="B107" s="32">
        <v>44233</v>
      </c>
      <c r="C107" s="242">
        <f t="shared" si="5"/>
        <v>44233</v>
      </c>
      <c r="D107" s="5" t="str">
        <f>VLOOKUP($A107,'Inventory List'!$A$9:$M$163,8)</f>
        <v>Footwear, Shoes, SlipOns, Mens, L, Black</v>
      </c>
      <c r="E107" s="4">
        <v>2</v>
      </c>
      <c r="F107" s="6">
        <f>VLOOKUP(A107,'Inventory List'!$A$9:$M$163,13)</f>
        <v>21.25</v>
      </c>
      <c r="H107" s="6">
        <f t="shared" si="3"/>
        <v>21.25</v>
      </c>
      <c r="I107" s="6">
        <f t="shared" si="4"/>
        <v>42.5</v>
      </c>
    </row>
    <row r="108" spans="1:9" x14ac:dyDescent="0.25">
      <c r="A108" s="4">
        <v>197</v>
      </c>
      <c r="B108" s="32">
        <v>44233</v>
      </c>
      <c r="C108" s="242">
        <f t="shared" si="5"/>
        <v>44233</v>
      </c>
      <c r="D108" s="5" t="str">
        <f>VLOOKUP($A108,'Inventory List'!$A$9:$M$163,8)</f>
        <v>Footwear, Shoes, SlipOns, Mens, L, Red</v>
      </c>
      <c r="E108" s="4">
        <v>4</v>
      </c>
      <c r="F108" s="6">
        <f>VLOOKUP(A108,'Inventory List'!$A$9:$M$163,13)</f>
        <v>21.25</v>
      </c>
      <c r="H108" s="6">
        <f t="shared" si="3"/>
        <v>21.25</v>
      </c>
      <c r="I108" s="6">
        <f t="shared" si="4"/>
        <v>85</v>
      </c>
    </row>
    <row r="109" spans="1:9" x14ac:dyDescent="0.25">
      <c r="A109" s="4">
        <v>198</v>
      </c>
      <c r="B109" s="32">
        <v>44233</v>
      </c>
      <c r="C109" s="242">
        <f t="shared" si="5"/>
        <v>44233</v>
      </c>
      <c r="D109" s="5" t="str">
        <f>VLOOKUP($A109,'Inventory List'!$A$9:$M$163,8)</f>
        <v>Footwear, Shoes, SlipOns, Mens, L, White</v>
      </c>
      <c r="E109" s="4">
        <v>4</v>
      </c>
      <c r="F109" s="6">
        <f>VLOOKUP(A109,'Inventory List'!$A$9:$M$163,13)</f>
        <v>21.25</v>
      </c>
      <c r="G109" s="240">
        <v>0.05</v>
      </c>
      <c r="H109" s="6">
        <f t="shared" si="3"/>
        <v>20.1875</v>
      </c>
      <c r="I109" s="6">
        <f t="shared" si="4"/>
        <v>80.75</v>
      </c>
    </row>
    <row r="110" spans="1:9" x14ac:dyDescent="0.25">
      <c r="A110" s="4">
        <v>199</v>
      </c>
      <c r="B110" s="32">
        <v>44233</v>
      </c>
      <c r="C110" s="242">
        <f t="shared" si="5"/>
        <v>44233</v>
      </c>
      <c r="D110" s="5" t="str">
        <f>VLOOKUP($A110,'Inventory List'!$A$9:$M$163,8)</f>
        <v>Footwear, Shoes, SlipOns, Womens, S, Black</v>
      </c>
      <c r="E110" s="4">
        <v>6</v>
      </c>
      <c r="F110" s="6">
        <f>VLOOKUP(A110,'Inventory List'!$A$9:$M$163,13)</f>
        <v>6.25</v>
      </c>
      <c r="H110" s="6">
        <f t="shared" si="3"/>
        <v>6.25</v>
      </c>
      <c r="I110" s="6">
        <f t="shared" si="4"/>
        <v>37.5</v>
      </c>
    </row>
    <row r="111" spans="1:9" x14ac:dyDescent="0.25">
      <c r="A111" s="4">
        <v>200</v>
      </c>
      <c r="B111" s="32">
        <v>44233</v>
      </c>
      <c r="C111" s="242">
        <f t="shared" si="5"/>
        <v>44233</v>
      </c>
      <c r="D111" s="5" t="str">
        <f>VLOOKUP($A111,'Inventory List'!$A$9:$M$163,8)</f>
        <v>Footwear, Shoes, SlipOns, Womens, S, Red</v>
      </c>
      <c r="E111" s="4">
        <v>2</v>
      </c>
      <c r="F111" s="6">
        <f>VLOOKUP(A111,'Inventory List'!$A$9:$M$163,13)</f>
        <v>6.25</v>
      </c>
      <c r="H111" s="6">
        <f t="shared" si="3"/>
        <v>6.25</v>
      </c>
      <c r="I111" s="6">
        <f t="shared" si="4"/>
        <v>12.5</v>
      </c>
    </row>
    <row r="112" spans="1:9" x14ac:dyDescent="0.25">
      <c r="A112" s="4">
        <v>201</v>
      </c>
      <c r="B112" s="32">
        <v>44233</v>
      </c>
      <c r="C112" s="242">
        <f t="shared" si="5"/>
        <v>44233</v>
      </c>
      <c r="D112" s="5" t="str">
        <f>VLOOKUP($A112,'Inventory List'!$A$9:$M$163,8)</f>
        <v>Footwear, Shoes, SlipOns, Womens, S, White</v>
      </c>
      <c r="E112" s="4">
        <v>6</v>
      </c>
      <c r="F112" s="6">
        <f>VLOOKUP(A112,'Inventory List'!$A$9:$M$163,13)</f>
        <v>6.25</v>
      </c>
      <c r="H112" s="6">
        <f t="shared" si="3"/>
        <v>6.25</v>
      </c>
      <c r="I112" s="6">
        <f t="shared" si="4"/>
        <v>37.5</v>
      </c>
    </row>
    <row r="113" spans="1:9" x14ac:dyDescent="0.25">
      <c r="A113" s="4">
        <v>202</v>
      </c>
      <c r="B113" s="32">
        <v>44233</v>
      </c>
      <c r="C113" s="242">
        <f t="shared" si="5"/>
        <v>44233</v>
      </c>
      <c r="D113" s="5" t="str">
        <f>VLOOKUP($A113,'Inventory List'!$A$9:$M$163,8)</f>
        <v>Footwear, Shoes, SlipOns, Womens, M, Black</v>
      </c>
      <c r="E113" s="4">
        <v>4</v>
      </c>
      <c r="F113" s="6">
        <f>VLOOKUP(A113,'Inventory List'!$A$9:$M$163,13)</f>
        <v>13.75</v>
      </c>
      <c r="H113" s="6">
        <f t="shared" si="3"/>
        <v>13.75</v>
      </c>
      <c r="I113" s="6">
        <f t="shared" si="4"/>
        <v>55</v>
      </c>
    </row>
    <row r="114" spans="1:9" x14ac:dyDescent="0.25">
      <c r="A114" s="4">
        <v>203</v>
      </c>
      <c r="B114" s="32">
        <v>44234</v>
      </c>
      <c r="C114" s="242">
        <f t="shared" si="5"/>
        <v>44234</v>
      </c>
      <c r="D114" s="5" t="str">
        <f>VLOOKUP($A114,'Inventory List'!$A$9:$M$163,8)</f>
        <v>Footwear, Shoes, SlipOns, Womens, M, Red</v>
      </c>
      <c r="E114" s="4">
        <v>4</v>
      </c>
      <c r="F114" s="6">
        <f>VLOOKUP(A114,'Inventory List'!$A$9:$M$163,13)</f>
        <v>13.75</v>
      </c>
      <c r="H114" s="6">
        <f t="shared" si="3"/>
        <v>13.75</v>
      </c>
      <c r="I114" s="6">
        <f t="shared" si="4"/>
        <v>55</v>
      </c>
    </row>
    <row r="115" spans="1:9" x14ac:dyDescent="0.25">
      <c r="A115" s="4">
        <v>204</v>
      </c>
      <c r="B115" s="32">
        <v>44234</v>
      </c>
      <c r="C115" s="242">
        <f t="shared" si="5"/>
        <v>44234</v>
      </c>
      <c r="D115" s="5" t="str">
        <f>VLOOKUP($A115,'Inventory List'!$A$9:$M$163,8)</f>
        <v>Footwear, Shoes, SlipOns, Womens, M, White</v>
      </c>
      <c r="E115" s="4">
        <v>4</v>
      </c>
      <c r="F115" s="6">
        <f>VLOOKUP(A115,'Inventory List'!$A$9:$M$163,13)</f>
        <v>13.75</v>
      </c>
      <c r="H115" s="6">
        <f t="shared" si="3"/>
        <v>13.75</v>
      </c>
      <c r="I115" s="6">
        <f t="shared" si="4"/>
        <v>55</v>
      </c>
    </row>
    <row r="116" spans="1:9" x14ac:dyDescent="0.25">
      <c r="A116" s="4">
        <v>205</v>
      </c>
      <c r="B116" s="32">
        <v>44234</v>
      </c>
      <c r="C116" s="242">
        <f t="shared" si="5"/>
        <v>44234</v>
      </c>
      <c r="D116" s="5" t="str">
        <f>VLOOKUP($A116,'Inventory List'!$A$9:$M$163,8)</f>
        <v>Footwear, Shoes, SlipOns, Womens, L, Black</v>
      </c>
      <c r="E116" s="4">
        <v>2</v>
      </c>
      <c r="F116" s="6">
        <f>VLOOKUP(A116,'Inventory List'!$A$9:$M$163,13)</f>
        <v>21.25</v>
      </c>
      <c r="H116" s="6">
        <f t="shared" si="3"/>
        <v>21.25</v>
      </c>
      <c r="I116" s="6">
        <f t="shared" si="4"/>
        <v>42.5</v>
      </c>
    </row>
    <row r="117" spans="1:9" x14ac:dyDescent="0.25">
      <c r="A117" s="4">
        <v>206</v>
      </c>
      <c r="B117" s="32">
        <v>44234</v>
      </c>
      <c r="C117" s="242">
        <f t="shared" si="5"/>
        <v>44234</v>
      </c>
      <c r="D117" s="5" t="str">
        <f>VLOOKUP($A117,'Inventory List'!$A$9:$M$163,8)</f>
        <v>Footwear, Shoes, SlipOns, Womens, L, Red</v>
      </c>
      <c r="E117" s="4">
        <v>10</v>
      </c>
      <c r="F117" s="6">
        <f>VLOOKUP(A117,'Inventory List'!$A$9:$M$163,13)</f>
        <v>21.25</v>
      </c>
      <c r="H117" s="6">
        <f t="shared" si="3"/>
        <v>21.25</v>
      </c>
      <c r="I117" s="6">
        <f t="shared" si="4"/>
        <v>212.5</v>
      </c>
    </row>
    <row r="118" spans="1:9" x14ac:dyDescent="0.25">
      <c r="A118" s="4">
        <v>207</v>
      </c>
      <c r="B118" s="32">
        <v>44234</v>
      </c>
      <c r="C118" s="242">
        <f t="shared" si="5"/>
        <v>44234</v>
      </c>
      <c r="D118" s="5" t="str">
        <f>VLOOKUP($A118,'Inventory List'!$A$9:$M$163,8)</f>
        <v>Footwear, Shoes, SlipOns, Womens, L, White</v>
      </c>
      <c r="E118" s="4">
        <v>2</v>
      </c>
      <c r="F118" s="6">
        <f>VLOOKUP(A118,'Inventory List'!$A$9:$M$163,13)</f>
        <v>21.25</v>
      </c>
      <c r="H118" s="6">
        <f t="shared" si="3"/>
        <v>21.25</v>
      </c>
      <c r="I118" s="6">
        <f t="shared" si="4"/>
        <v>42.5</v>
      </c>
    </row>
    <row r="119" spans="1:9" x14ac:dyDescent="0.25">
      <c r="A119" s="4">
        <v>208</v>
      </c>
      <c r="B119" s="32">
        <v>44234</v>
      </c>
      <c r="C119" s="242">
        <f t="shared" si="5"/>
        <v>44234</v>
      </c>
      <c r="D119" s="5" t="str">
        <f>VLOOKUP($A119,'Inventory List'!$A$9:$M$163,8)</f>
        <v>Footwear, Shoes, SlipOns, Boys, S, Black</v>
      </c>
      <c r="E119" s="4">
        <v>10</v>
      </c>
      <c r="F119" s="6">
        <f>VLOOKUP(A119,'Inventory List'!$A$9:$M$163,13)</f>
        <v>11.25</v>
      </c>
      <c r="H119" s="6">
        <f t="shared" si="3"/>
        <v>11.25</v>
      </c>
      <c r="I119" s="6">
        <f t="shared" si="4"/>
        <v>112.5</v>
      </c>
    </row>
    <row r="120" spans="1:9" x14ac:dyDescent="0.25">
      <c r="A120" s="4">
        <v>209</v>
      </c>
      <c r="B120" s="32">
        <v>44239</v>
      </c>
      <c r="C120" s="242">
        <f t="shared" si="5"/>
        <v>44239</v>
      </c>
      <c r="D120" s="5" t="str">
        <f>VLOOKUP($A120,'Inventory List'!$A$9:$M$163,8)</f>
        <v>Footwear, Shoes, SlipOns, Boys, S, Red</v>
      </c>
      <c r="E120" s="4">
        <v>2</v>
      </c>
      <c r="F120" s="6">
        <f>VLOOKUP(A120,'Inventory List'!$A$9:$M$163,13)</f>
        <v>11.25</v>
      </c>
      <c r="H120" s="6">
        <f t="shared" si="3"/>
        <v>11.25</v>
      </c>
      <c r="I120" s="6">
        <f t="shared" si="4"/>
        <v>22.5</v>
      </c>
    </row>
    <row r="121" spans="1:9" x14ac:dyDescent="0.25">
      <c r="A121" s="4">
        <v>210</v>
      </c>
      <c r="B121" s="32">
        <v>44239</v>
      </c>
      <c r="C121" s="242">
        <f t="shared" si="5"/>
        <v>44239</v>
      </c>
      <c r="D121" s="5" t="str">
        <f>VLOOKUP($A121,'Inventory List'!$A$9:$M$163,8)</f>
        <v>Footwear, Shoes, SlipOns, Boys, S, White</v>
      </c>
      <c r="E121" s="4">
        <v>4</v>
      </c>
      <c r="F121" s="6">
        <f>VLOOKUP(A121,'Inventory List'!$A$9:$M$163,13)</f>
        <v>11.25</v>
      </c>
      <c r="H121" s="6">
        <f t="shared" si="3"/>
        <v>11.25</v>
      </c>
      <c r="I121" s="6">
        <f t="shared" si="4"/>
        <v>45</v>
      </c>
    </row>
    <row r="122" spans="1:9" x14ac:dyDescent="0.25">
      <c r="A122" s="4">
        <v>211</v>
      </c>
      <c r="B122" s="32">
        <v>44239</v>
      </c>
      <c r="C122" s="242">
        <f t="shared" si="5"/>
        <v>44239</v>
      </c>
      <c r="D122" s="5" t="str">
        <f>VLOOKUP($A122,'Inventory List'!$A$9:$M$163,8)</f>
        <v>Footwear, Shoes, SlipOns, Boys, M, Black</v>
      </c>
      <c r="E122" s="4">
        <v>4</v>
      </c>
      <c r="F122" s="6">
        <f>VLOOKUP(A122,'Inventory List'!$A$9:$M$163,13)</f>
        <v>6.25</v>
      </c>
      <c r="H122" s="6">
        <f t="shared" si="3"/>
        <v>6.25</v>
      </c>
      <c r="I122" s="6">
        <f t="shared" si="4"/>
        <v>25</v>
      </c>
    </row>
    <row r="123" spans="1:9" x14ac:dyDescent="0.25">
      <c r="A123" s="4">
        <v>212</v>
      </c>
      <c r="B123" s="32">
        <v>44239</v>
      </c>
      <c r="C123" s="242">
        <f t="shared" si="5"/>
        <v>44239</v>
      </c>
      <c r="D123" s="5" t="str">
        <f>VLOOKUP($A123,'Inventory List'!$A$9:$M$163,8)</f>
        <v>Footwear, Shoes, SlipOns, Boys, M, Red</v>
      </c>
      <c r="E123" s="4">
        <v>10</v>
      </c>
      <c r="F123" s="6">
        <f>VLOOKUP(A123,'Inventory List'!$A$9:$M$163,13)</f>
        <v>6.25</v>
      </c>
      <c r="H123" s="6">
        <f t="shared" si="3"/>
        <v>6.25</v>
      </c>
      <c r="I123" s="6">
        <f t="shared" si="4"/>
        <v>62.5</v>
      </c>
    </row>
    <row r="124" spans="1:9" x14ac:dyDescent="0.25">
      <c r="A124" s="4">
        <v>213</v>
      </c>
      <c r="B124" s="32">
        <v>44239</v>
      </c>
      <c r="C124" s="242">
        <f t="shared" si="5"/>
        <v>44239</v>
      </c>
      <c r="D124" s="5" t="str">
        <f>VLOOKUP($A124,'Inventory List'!$A$9:$M$163,8)</f>
        <v>Footwear, Shoes, SlipOns, Boys, M, White</v>
      </c>
      <c r="E124" s="4">
        <v>4</v>
      </c>
      <c r="F124" s="6">
        <f>VLOOKUP(A124,'Inventory List'!$A$9:$M$163,13)</f>
        <v>6.25</v>
      </c>
      <c r="H124" s="6">
        <f t="shared" si="3"/>
        <v>6.25</v>
      </c>
      <c r="I124" s="6">
        <f t="shared" si="4"/>
        <v>25</v>
      </c>
    </row>
    <row r="125" spans="1:9" x14ac:dyDescent="0.25">
      <c r="A125" s="4">
        <v>214</v>
      </c>
      <c r="B125" s="32">
        <v>44239</v>
      </c>
      <c r="C125" s="242">
        <f t="shared" si="5"/>
        <v>44239</v>
      </c>
      <c r="D125" s="5" t="str">
        <f>VLOOKUP($A125,'Inventory List'!$A$9:$M$163,8)</f>
        <v>Footwear, Shoes, SlipOns, Boys, L, Black</v>
      </c>
      <c r="E125" s="4">
        <v>10</v>
      </c>
      <c r="F125" s="6">
        <f>VLOOKUP(A125,'Inventory List'!$A$9:$M$163,13)</f>
        <v>13.75</v>
      </c>
      <c r="H125" s="6">
        <f t="shared" si="3"/>
        <v>13.75</v>
      </c>
      <c r="I125" s="6">
        <f t="shared" si="4"/>
        <v>137.5</v>
      </c>
    </row>
    <row r="126" spans="1:9" x14ac:dyDescent="0.25">
      <c r="A126" s="4">
        <v>215</v>
      </c>
      <c r="B126" s="32">
        <v>44239</v>
      </c>
      <c r="C126" s="242">
        <f t="shared" si="5"/>
        <v>44239</v>
      </c>
      <c r="D126" s="5" t="str">
        <f>VLOOKUP($A126,'Inventory List'!$A$9:$M$163,8)</f>
        <v>Footwear, Shoes, SlipOns, Boys, L, Red</v>
      </c>
      <c r="E126" s="4">
        <v>8</v>
      </c>
      <c r="F126" s="6">
        <f>VLOOKUP(A126,'Inventory List'!$A$9:$M$163,13)</f>
        <v>13.75</v>
      </c>
      <c r="H126" s="6">
        <f t="shared" si="3"/>
        <v>13.75</v>
      </c>
      <c r="I126" s="6">
        <f t="shared" si="4"/>
        <v>110</v>
      </c>
    </row>
    <row r="127" spans="1:9" x14ac:dyDescent="0.25">
      <c r="A127" s="4">
        <v>216</v>
      </c>
      <c r="B127" s="32">
        <v>44239</v>
      </c>
      <c r="C127" s="242">
        <f t="shared" si="5"/>
        <v>44239</v>
      </c>
      <c r="D127" s="5" t="str">
        <f>VLOOKUP($A127,'Inventory List'!$A$9:$M$163,8)</f>
        <v>Footwear, Shoes, SlipOns, Boys, L, White</v>
      </c>
      <c r="E127" s="4">
        <v>2</v>
      </c>
      <c r="F127" s="6">
        <f>VLOOKUP(A127,'Inventory List'!$A$9:$M$163,13)</f>
        <v>13.75</v>
      </c>
      <c r="H127" s="6">
        <f t="shared" si="3"/>
        <v>13.75</v>
      </c>
      <c r="I127" s="6">
        <f t="shared" si="4"/>
        <v>27.5</v>
      </c>
    </row>
    <row r="128" spans="1:9" x14ac:dyDescent="0.25">
      <c r="A128" s="4">
        <v>217</v>
      </c>
      <c r="B128" s="32">
        <v>44239</v>
      </c>
      <c r="C128" s="242">
        <f t="shared" si="5"/>
        <v>44239</v>
      </c>
      <c r="D128" s="5" t="str">
        <f>VLOOKUP($A128,'Inventory List'!$A$9:$M$163,8)</f>
        <v>Footwear, Shoes, SlipOns, Girls, S, Black</v>
      </c>
      <c r="E128" s="4">
        <v>8</v>
      </c>
      <c r="F128" s="6">
        <f>VLOOKUP(A128,'Inventory List'!$A$9:$M$163,13)</f>
        <v>11.25</v>
      </c>
      <c r="H128" s="6">
        <f t="shared" si="3"/>
        <v>11.25</v>
      </c>
      <c r="I128" s="6">
        <f t="shared" si="4"/>
        <v>90</v>
      </c>
    </row>
    <row r="129" spans="1:9" x14ac:dyDescent="0.25">
      <c r="A129" s="4">
        <v>218</v>
      </c>
      <c r="B129" s="32">
        <v>44240</v>
      </c>
      <c r="C129" s="242">
        <f t="shared" si="5"/>
        <v>44240</v>
      </c>
      <c r="D129" s="5" t="str">
        <f>VLOOKUP($A129,'Inventory List'!$A$9:$M$163,8)</f>
        <v>Footwear, Shoes, SlipOns, Girls, S, Red</v>
      </c>
      <c r="E129" s="4">
        <v>2</v>
      </c>
      <c r="F129" s="6">
        <f>VLOOKUP(A129,'Inventory List'!$A$9:$M$163,13)</f>
        <v>11.25</v>
      </c>
      <c r="H129" s="6">
        <f t="shared" si="3"/>
        <v>11.25</v>
      </c>
      <c r="I129" s="6">
        <f t="shared" si="4"/>
        <v>22.5</v>
      </c>
    </row>
    <row r="130" spans="1:9" x14ac:dyDescent="0.25">
      <c r="A130" s="4">
        <v>219</v>
      </c>
      <c r="B130" s="32">
        <v>44240</v>
      </c>
      <c r="C130" s="242">
        <f t="shared" si="5"/>
        <v>44240</v>
      </c>
      <c r="D130" s="5" t="str">
        <f>VLOOKUP($A130,'Inventory List'!$A$9:$M$163,8)</f>
        <v>Footwear, Shoes, SlipOns, Girls, S, White</v>
      </c>
      <c r="E130" s="4">
        <v>10</v>
      </c>
      <c r="F130" s="6">
        <f>VLOOKUP(A130,'Inventory List'!$A$9:$M$163,13)</f>
        <v>11.25</v>
      </c>
      <c r="H130" s="6">
        <f t="shared" si="3"/>
        <v>11.25</v>
      </c>
      <c r="I130" s="6">
        <f t="shared" si="4"/>
        <v>112.5</v>
      </c>
    </row>
    <row r="131" spans="1:9" x14ac:dyDescent="0.25">
      <c r="A131" s="4">
        <v>220</v>
      </c>
      <c r="B131" s="32">
        <v>44240</v>
      </c>
      <c r="C131" s="242">
        <f t="shared" si="5"/>
        <v>44240</v>
      </c>
      <c r="D131" s="5" t="str">
        <f>VLOOKUP($A131,'Inventory List'!$A$9:$M$163,8)</f>
        <v>Footwear, Shoes, SlipOns, Girls, M, Black</v>
      </c>
      <c r="E131" s="4">
        <v>8</v>
      </c>
      <c r="F131" s="6">
        <f>VLOOKUP(A131,'Inventory List'!$A$9:$M$163,13)</f>
        <v>6.25</v>
      </c>
      <c r="H131" s="6">
        <f t="shared" si="3"/>
        <v>6.25</v>
      </c>
      <c r="I131" s="6">
        <f t="shared" si="4"/>
        <v>50</v>
      </c>
    </row>
    <row r="132" spans="1:9" x14ac:dyDescent="0.25">
      <c r="A132" s="4">
        <v>221</v>
      </c>
      <c r="B132" s="32">
        <v>44240</v>
      </c>
      <c r="C132" s="242">
        <f t="shared" si="5"/>
        <v>44240</v>
      </c>
      <c r="D132" s="5" t="str">
        <f>VLOOKUP($A132,'Inventory List'!$A$9:$M$163,8)</f>
        <v>Footwear, Shoes, SlipOns, Girls, M, Red</v>
      </c>
      <c r="E132" s="4">
        <v>4</v>
      </c>
      <c r="F132" s="6">
        <f>VLOOKUP(A132,'Inventory List'!$A$9:$M$163,13)</f>
        <v>6.25</v>
      </c>
      <c r="H132" s="6">
        <f t="shared" si="3"/>
        <v>6.25</v>
      </c>
      <c r="I132" s="6">
        <f t="shared" si="4"/>
        <v>25</v>
      </c>
    </row>
    <row r="133" spans="1:9" x14ac:dyDescent="0.25">
      <c r="A133" s="4">
        <v>222</v>
      </c>
      <c r="B133" s="32">
        <v>44240</v>
      </c>
      <c r="C133" s="242">
        <f t="shared" si="5"/>
        <v>44240</v>
      </c>
      <c r="D133" s="5" t="str">
        <f>VLOOKUP($A133,'Inventory List'!$A$9:$M$163,8)</f>
        <v>Footwear, Shoes, SlipOns, Girls, M, White</v>
      </c>
      <c r="E133" s="4">
        <v>2</v>
      </c>
      <c r="F133" s="6">
        <f>VLOOKUP(A133,'Inventory List'!$A$9:$M$163,13)</f>
        <v>6.25</v>
      </c>
      <c r="H133" s="6">
        <f t="shared" si="3"/>
        <v>6.25</v>
      </c>
      <c r="I133" s="6">
        <f t="shared" si="4"/>
        <v>12.5</v>
      </c>
    </row>
    <row r="134" spans="1:9" x14ac:dyDescent="0.25">
      <c r="A134" s="4">
        <v>223</v>
      </c>
      <c r="B134" s="32">
        <v>44240</v>
      </c>
      <c r="C134" s="242">
        <f t="shared" si="5"/>
        <v>44240</v>
      </c>
      <c r="D134" s="5" t="str">
        <f>VLOOKUP($A134,'Inventory List'!$A$9:$M$163,8)</f>
        <v>Footwear, Shoes, SlipOns, Girls, L, Black</v>
      </c>
      <c r="E134" s="4">
        <v>2</v>
      </c>
      <c r="F134" s="6">
        <f>VLOOKUP(A134,'Inventory List'!$A$9:$M$163,13)</f>
        <v>13.75</v>
      </c>
      <c r="H134" s="6">
        <f t="shared" si="3"/>
        <v>13.75</v>
      </c>
      <c r="I134" s="6">
        <f t="shared" si="4"/>
        <v>27.5</v>
      </c>
    </row>
    <row r="135" spans="1:9" x14ac:dyDescent="0.25">
      <c r="A135" s="4">
        <v>224</v>
      </c>
      <c r="B135" s="32">
        <v>44240</v>
      </c>
      <c r="C135" s="242">
        <f t="shared" si="5"/>
        <v>44240</v>
      </c>
      <c r="D135" s="5" t="str">
        <f>VLOOKUP($A135,'Inventory List'!$A$9:$M$163,8)</f>
        <v>Footwear, Shoes, SlipOns, Girls, L, Red</v>
      </c>
      <c r="E135" s="4">
        <v>8</v>
      </c>
      <c r="F135" s="6">
        <f>VLOOKUP(A135,'Inventory List'!$A$9:$M$163,13)</f>
        <v>13.75</v>
      </c>
      <c r="H135" s="6">
        <f t="shared" si="3"/>
        <v>13.75</v>
      </c>
      <c r="I135" s="6">
        <f t="shared" si="4"/>
        <v>110</v>
      </c>
    </row>
    <row r="136" spans="1:9" x14ac:dyDescent="0.25">
      <c r="A136" s="4">
        <v>225</v>
      </c>
      <c r="B136" s="32">
        <v>44241</v>
      </c>
      <c r="C136" s="242">
        <f t="shared" si="5"/>
        <v>44241</v>
      </c>
      <c r="D136" s="5" t="str">
        <f>VLOOKUP($A136,'Inventory List'!$A$9:$M$163,8)</f>
        <v>Footwear, Shoes, SlipOns, Girls, L, White</v>
      </c>
      <c r="E136" s="4">
        <v>2</v>
      </c>
      <c r="F136" s="6">
        <f>VLOOKUP(A136,'Inventory List'!$A$9:$M$163,13)</f>
        <v>13.75</v>
      </c>
      <c r="H136" s="6">
        <f t="shared" si="3"/>
        <v>13.75</v>
      </c>
      <c r="I136" s="6">
        <f t="shared" si="4"/>
        <v>27.5</v>
      </c>
    </row>
    <row r="137" spans="1:9" x14ac:dyDescent="0.25">
      <c r="A137" s="4">
        <v>226</v>
      </c>
      <c r="B137" s="32">
        <v>44241</v>
      </c>
      <c r="C137" s="242">
        <f t="shared" si="5"/>
        <v>44241</v>
      </c>
      <c r="D137" s="5" t="str">
        <f>VLOOKUP($A137,'Inventory List'!$A$9:$M$163,8)</f>
        <v>Accessories, Tie Clip, , Mens, One Size, Gold</v>
      </c>
      <c r="E137" s="4">
        <v>2</v>
      </c>
      <c r="F137" s="6">
        <f>VLOOKUP(A137,'Inventory List'!$A$9:$M$163,13)</f>
        <v>6.25</v>
      </c>
      <c r="G137" s="240">
        <v>0.15</v>
      </c>
      <c r="H137" s="6">
        <f t="shared" si="3"/>
        <v>5.3125</v>
      </c>
      <c r="I137" s="6">
        <f t="shared" si="4"/>
        <v>10.625</v>
      </c>
    </row>
    <row r="138" spans="1:9" x14ac:dyDescent="0.25">
      <c r="A138" s="4">
        <v>227</v>
      </c>
      <c r="B138" s="32">
        <v>44241</v>
      </c>
      <c r="C138" s="242">
        <f t="shared" si="5"/>
        <v>44241</v>
      </c>
      <c r="D138" s="5" t="str">
        <f>VLOOKUP($A138,'Inventory List'!$A$9:$M$163,8)</f>
        <v>Accessories, Tie Clip, , Mens, One Size, Silver</v>
      </c>
      <c r="E138" s="4">
        <v>2</v>
      </c>
      <c r="F138" s="6">
        <f>VLOOKUP(A138,'Inventory List'!$A$9:$M$163,13)</f>
        <v>6.25</v>
      </c>
      <c r="H138" s="6">
        <f t="shared" si="3"/>
        <v>6.25</v>
      </c>
      <c r="I138" s="6">
        <f t="shared" si="4"/>
        <v>12.5</v>
      </c>
    </row>
    <row r="139" spans="1:9" x14ac:dyDescent="0.25">
      <c r="A139" s="4">
        <v>228</v>
      </c>
      <c r="B139" s="32">
        <v>44241</v>
      </c>
      <c r="C139" s="242">
        <f t="shared" si="5"/>
        <v>44241</v>
      </c>
      <c r="D139" s="5" t="str">
        <f>VLOOKUP($A139,'Inventory List'!$A$9:$M$163,8)</f>
        <v>Accessories, Cuff Links, , Mens, One Size, Gold</v>
      </c>
      <c r="E139" s="4">
        <v>8</v>
      </c>
      <c r="F139" s="6">
        <f>VLOOKUP(A139,'Inventory List'!$A$9:$M$163,13)</f>
        <v>6.25</v>
      </c>
      <c r="H139" s="6">
        <f t="shared" si="3"/>
        <v>6.25</v>
      </c>
      <c r="I139" s="6">
        <f t="shared" si="4"/>
        <v>50</v>
      </c>
    </row>
    <row r="140" spans="1:9" x14ac:dyDescent="0.25">
      <c r="A140" s="4">
        <v>229</v>
      </c>
      <c r="B140" s="32">
        <v>44241</v>
      </c>
      <c r="C140" s="242">
        <f t="shared" si="5"/>
        <v>44241</v>
      </c>
      <c r="D140" s="5" t="str">
        <f>VLOOKUP($A140,'Inventory List'!$A$9:$M$163,8)</f>
        <v>Accessories, Cuff Links, , Mens, One Size, Silver</v>
      </c>
      <c r="E140" s="4">
        <v>6</v>
      </c>
      <c r="F140" s="6">
        <f>VLOOKUP(A140,'Inventory List'!$A$9:$M$163,13)</f>
        <v>6.25</v>
      </c>
      <c r="H140" s="6">
        <f t="shared" ref="H140:H203" si="6">(F140*(1-G140))</f>
        <v>6.25</v>
      </c>
      <c r="I140" s="6">
        <f t="shared" ref="I140:I165" si="7">H140*E140</f>
        <v>37.5</v>
      </c>
    </row>
    <row r="141" spans="1:9" x14ac:dyDescent="0.25">
      <c r="A141" s="4">
        <v>230</v>
      </c>
      <c r="B141" s="32">
        <v>44241</v>
      </c>
      <c r="C141" s="242">
        <f t="shared" ref="C141:C204" si="8">B141</f>
        <v>44241</v>
      </c>
      <c r="D141" s="5" t="str">
        <f>VLOOKUP($A141,'Inventory List'!$A$9:$M$163,8)</f>
        <v>Accessories, Hair Accessories, Ponytail Ties, Women, Women, Assorted Set</v>
      </c>
      <c r="E141" s="4">
        <v>2</v>
      </c>
      <c r="F141" s="6">
        <f>VLOOKUP(A141,'Inventory List'!$A$9:$M$163,13)</f>
        <v>11.25</v>
      </c>
      <c r="H141" s="6">
        <f t="shared" si="6"/>
        <v>11.25</v>
      </c>
      <c r="I141" s="6">
        <f t="shared" si="7"/>
        <v>22.5</v>
      </c>
    </row>
    <row r="142" spans="1:9" x14ac:dyDescent="0.25">
      <c r="A142" s="4">
        <v>231</v>
      </c>
      <c r="B142" s="32">
        <v>44241</v>
      </c>
      <c r="C142" s="242">
        <f t="shared" si="8"/>
        <v>44241</v>
      </c>
      <c r="D142" s="5" t="str">
        <f>VLOOKUP($A142,'Inventory List'!$A$9:$M$163,8)</f>
        <v>Accessories, Hair Accessories, Headbands, Women, Women, Assorted Set</v>
      </c>
      <c r="E142" s="4">
        <v>8</v>
      </c>
      <c r="F142" s="6">
        <f>VLOOKUP(A142,'Inventory List'!$A$9:$M$163,13)</f>
        <v>11.25</v>
      </c>
      <c r="H142" s="6">
        <f t="shared" si="6"/>
        <v>11.25</v>
      </c>
      <c r="I142" s="6">
        <f t="shared" si="7"/>
        <v>90</v>
      </c>
    </row>
    <row r="143" spans="1:9" x14ac:dyDescent="0.25">
      <c r="A143" s="4">
        <v>232</v>
      </c>
      <c r="B143" s="32">
        <v>44241</v>
      </c>
      <c r="C143" s="242">
        <f t="shared" si="8"/>
        <v>44241</v>
      </c>
      <c r="D143" s="5" t="str">
        <f>VLOOKUP($A143,'Inventory List'!$A$9:$M$163,8)</f>
        <v>Accessories, Hair Accessories, Ponytail Ties, Girls, Girls, Assorted Set</v>
      </c>
      <c r="E143" s="4">
        <v>10</v>
      </c>
      <c r="F143" s="6">
        <f>VLOOKUP(A143,'Inventory List'!$A$9:$M$163,13)</f>
        <v>11.25</v>
      </c>
      <c r="H143" s="6">
        <f t="shared" si="6"/>
        <v>11.25</v>
      </c>
      <c r="I143" s="6">
        <f t="shared" si="7"/>
        <v>112.5</v>
      </c>
    </row>
    <row r="144" spans="1:9" x14ac:dyDescent="0.25">
      <c r="A144" s="4">
        <v>233</v>
      </c>
      <c r="B144" s="32">
        <v>44241</v>
      </c>
      <c r="C144" s="242">
        <f t="shared" si="8"/>
        <v>44241</v>
      </c>
      <c r="D144" s="5" t="str">
        <f>VLOOKUP($A144,'Inventory List'!$A$9:$M$163,8)</f>
        <v>Accessories, Hair Accessories, Headbands, Girls, Girls, Assorted Set</v>
      </c>
      <c r="E144" s="4">
        <v>4</v>
      </c>
      <c r="F144" s="6">
        <f>VLOOKUP(A144,'Inventory List'!$A$9:$M$163,13)</f>
        <v>11.25</v>
      </c>
      <c r="H144" s="6">
        <f t="shared" si="6"/>
        <v>11.25</v>
      </c>
      <c r="I144" s="6">
        <f t="shared" si="7"/>
        <v>45</v>
      </c>
    </row>
    <row r="145" spans="1:9" x14ac:dyDescent="0.25">
      <c r="A145" s="4">
        <v>234</v>
      </c>
      <c r="B145" s="32">
        <v>44246</v>
      </c>
      <c r="C145" s="242">
        <f t="shared" si="8"/>
        <v>44246</v>
      </c>
      <c r="D145" s="5" t="str">
        <f>VLOOKUP($A145,'Inventory List'!$A$9:$M$163,8)</f>
        <v>Accessories, Jewelry, Necklace, Women, 18", Gold</v>
      </c>
      <c r="E145" s="4">
        <v>8</v>
      </c>
      <c r="F145" s="6">
        <f>VLOOKUP(A145,'Inventory List'!$A$9:$M$163,13)</f>
        <v>43.75</v>
      </c>
      <c r="H145" s="6">
        <f t="shared" si="6"/>
        <v>43.75</v>
      </c>
      <c r="I145" s="6">
        <f t="shared" si="7"/>
        <v>350</v>
      </c>
    </row>
    <row r="146" spans="1:9" x14ac:dyDescent="0.25">
      <c r="A146" s="4">
        <v>235</v>
      </c>
      <c r="B146" s="32">
        <v>44246</v>
      </c>
      <c r="C146" s="242">
        <f t="shared" si="8"/>
        <v>44246</v>
      </c>
      <c r="D146" s="5" t="str">
        <f>VLOOKUP($A146,'Inventory List'!$A$9:$M$163,8)</f>
        <v>Accessories, Jewelry, Necklace, Women, 18", Silver</v>
      </c>
      <c r="E146" s="4">
        <v>4</v>
      </c>
      <c r="F146" s="6">
        <f>VLOOKUP(A146,'Inventory List'!$A$9:$M$163,13)</f>
        <v>43.75</v>
      </c>
      <c r="H146" s="6">
        <f t="shared" si="6"/>
        <v>43.75</v>
      </c>
      <c r="I146" s="6">
        <f t="shared" si="7"/>
        <v>175</v>
      </c>
    </row>
    <row r="147" spans="1:9" x14ac:dyDescent="0.25">
      <c r="A147" s="4">
        <v>236</v>
      </c>
      <c r="B147" s="32">
        <v>44246</v>
      </c>
      <c r="C147" s="242">
        <f t="shared" si="8"/>
        <v>44246</v>
      </c>
      <c r="D147" s="5" t="str">
        <f>VLOOKUP($A147,'Inventory List'!$A$9:$M$163,8)</f>
        <v>Accessories, Jewelry, Necklace, Girls, 10", Gold</v>
      </c>
      <c r="E147" s="4">
        <v>10</v>
      </c>
      <c r="F147" s="6">
        <f>VLOOKUP(A147,'Inventory List'!$A$9:$M$163,13)</f>
        <v>36.25</v>
      </c>
      <c r="H147" s="6">
        <f t="shared" si="6"/>
        <v>36.25</v>
      </c>
      <c r="I147" s="6">
        <f t="shared" si="7"/>
        <v>362.5</v>
      </c>
    </row>
    <row r="148" spans="1:9" x14ac:dyDescent="0.25">
      <c r="A148" s="4">
        <v>237</v>
      </c>
      <c r="B148" s="32">
        <v>44246</v>
      </c>
      <c r="C148" s="242">
        <f t="shared" si="8"/>
        <v>44246</v>
      </c>
      <c r="D148" s="5" t="str">
        <f>VLOOKUP($A148,'Inventory List'!$A$9:$M$163,8)</f>
        <v>Accessories, Jewelry, Necklace, Girls, 10", Silver</v>
      </c>
      <c r="E148" s="4">
        <v>4</v>
      </c>
      <c r="F148" s="6">
        <f>VLOOKUP(A148,'Inventory List'!$A$9:$M$163,13)</f>
        <v>36.25</v>
      </c>
      <c r="H148" s="6">
        <f t="shared" si="6"/>
        <v>36.25</v>
      </c>
      <c r="I148" s="6">
        <f t="shared" si="7"/>
        <v>145</v>
      </c>
    </row>
    <row r="149" spans="1:9" x14ac:dyDescent="0.25">
      <c r="A149" s="4">
        <v>238</v>
      </c>
      <c r="B149" s="32">
        <v>44246</v>
      </c>
      <c r="C149" s="242">
        <f t="shared" si="8"/>
        <v>44246</v>
      </c>
      <c r="D149" s="5" t="str">
        <f>VLOOKUP($A149,'Inventory List'!$A$9:$M$163,8)</f>
        <v>Accessories, Jewelry, Bracelet, Women, 8", Gold</v>
      </c>
      <c r="E149" s="4">
        <v>2</v>
      </c>
      <c r="F149" s="6">
        <f>VLOOKUP(A149,'Inventory List'!$A$9:$M$163,13)</f>
        <v>10</v>
      </c>
      <c r="H149" s="6">
        <f t="shared" si="6"/>
        <v>10</v>
      </c>
      <c r="I149" s="6">
        <f t="shared" si="7"/>
        <v>20</v>
      </c>
    </row>
    <row r="150" spans="1:9" x14ac:dyDescent="0.25">
      <c r="A150" s="4">
        <v>239</v>
      </c>
      <c r="B150" s="32">
        <v>44246</v>
      </c>
      <c r="C150" s="242">
        <f t="shared" si="8"/>
        <v>44246</v>
      </c>
      <c r="D150" s="5" t="str">
        <f>VLOOKUP($A150,'Inventory List'!$A$9:$M$163,8)</f>
        <v>Accessories, Jewelry, Bracelet, Women, 8", Silver</v>
      </c>
      <c r="E150" s="4">
        <v>6</v>
      </c>
      <c r="F150" s="6">
        <f>VLOOKUP(A150,'Inventory List'!$A$9:$M$163,13)</f>
        <v>10</v>
      </c>
      <c r="H150" s="6">
        <f t="shared" si="6"/>
        <v>10</v>
      </c>
      <c r="I150" s="6">
        <f t="shared" si="7"/>
        <v>60</v>
      </c>
    </row>
    <row r="151" spans="1:9" x14ac:dyDescent="0.25">
      <c r="A151" s="4">
        <v>240</v>
      </c>
      <c r="B151" s="32">
        <v>44246</v>
      </c>
      <c r="C151" s="242">
        <f t="shared" si="8"/>
        <v>44246</v>
      </c>
      <c r="D151" s="5" t="str">
        <f>VLOOKUP($A151,'Inventory List'!$A$9:$M$163,8)</f>
        <v>Accessories, Jewelry, Bracelet, Girls, 5", Gold</v>
      </c>
      <c r="E151" s="4">
        <v>2</v>
      </c>
      <c r="F151" s="6">
        <f>VLOOKUP(A151,'Inventory List'!$A$9:$M$163,13)</f>
        <v>11.25</v>
      </c>
      <c r="H151" s="6">
        <f t="shared" si="6"/>
        <v>11.25</v>
      </c>
      <c r="I151" s="6">
        <f t="shared" si="7"/>
        <v>22.5</v>
      </c>
    </row>
    <row r="152" spans="1:9" x14ac:dyDescent="0.25">
      <c r="A152" s="4">
        <v>241</v>
      </c>
      <c r="B152" s="32">
        <v>44246</v>
      </c>
      <c r="C152" s="242">
        <f t="shared" si="8"/>
        <v>44246</v>
      </c>
      <c r="D152" s="5" t="str">
        <f>VLOOKUP($A152,'Inventory List'!$A$9:$M$163,8)</f>
        <v>Accessories, Jewelry, Bracelet, Girls, 5", Silver</v>
      </c>
      <c r="E152" s="4">
        <v>4</v>
      </c>
      <c r="F152" s="6">
        <f>VLOOKUP(A152,'Inventory List'!$A$9:$M$163,13)</f>
        <v>11.25</v>
      </c>
      <c r="H152" s="6">
        <f t="shared" si="6"/>
        <v>11.25</v>
      </c>
      <c r="I152" s="6">
        <f t="shared" si="7"/>
        <v>45</v>
      </c>
    </row>
    <row r="153" spans="1:9" x14ac:dyDescent="0.25">
      <c r="A153" s="4">
        <v>242</v>
      </c>
      <c r="B153" s="32">
        <v>44246</v>
      </c>
      <c r="C153" s="242">
        <f t="shared" si="8"/>
        <v>44246</v>
      </c>
      <c r="D153" s="5" t="str">
        <f>VLOOKUP($A153,'Inventory List'!$A$9:$M$163,8)</f>
        <v>Hats, Sun hat, Eyelet, Women, Women, White</v>
      </c>
      <c r="E153" s="4">
        <v>4</v>
      </c>
      <c r="F153" s="6">
        <f>VLOOKUP(A153,'Inventory List'!$A$9:$M$163,13)</f>
        <v>13.75</v>
      </c>
      <c r="H153" s="6">
        <f t="shared" si="6"/>
        <v>13.75</v>
      </c>
      <c r="I153" s="6">
        <f t="shared" si="7"/>
        <v>55</v>
      </c>
    </row>
    <row r="154" spans="1:9" x14ac:dyDescent="0.25">
      <c r="A154" s="4">
        <v>243</v>
      </c>
      <c r="B154" s="32">
        <v>44246</v>
      </c>
      <c r="C154" s="242">
        <f t="shared" si="8"/>
        <v>44246</v>
      </c>
      <c r="D154" s="5" t="str">
        <f>VLOOKUP($A154,'Inventory List'!$A$9:$M$163,8)</f>
        <v>Hats, Sun hat, Eyelet, Women, Women, Blue</v>
      </c>
      <c r="E154" s="4">
        <v>8</v>
      </c>
      <c r="F154" s="6">
        <f>VLOOKUP(A154,'Inventory List'!$A$9:$M$163,13)</f>
        <v>13.75</v>
      </c>
      <c r="H154" s="6">
        <f t="shared" si="6"/>
        <v>13.75</v>
      </c>
      <c r="I154" s="6">
        <f t="shared" si="7"/>
        <v>110</v>
      </c>
    </row>
    <row r="155" spans="1:9" x14ac:dyDescent="0.25">
      <c r="A155" s="4">
        <v>244</v>
      </c>
      <c r="B155" s="32">
        <v>44247</v>
      </c>
      <c r="C155" s="242">
        <f t="shared" si="8"/>
        <v>44247</v>
      </c>
      <c r="D155" s="5" t="str">
        <f>VLOOKUP($A155,'Inventory List'!$A$9:$M$163,8)</f>
        <v>Hats, Sun hat, Eyelet, Girls, Girls, White</v>
      </c>
      <c r="E155" s="4">
        <v>6</v>
      </c>
      <c r="F155" s="6">
        <f>VLOOKUP(A155,'Inventory List'!$A$9:$M$163,13)</f>
        <v>10</v>
      </c>
      <c r="H155" s="6">
        <f t="shared" si="6"/>
        <v>10</v>
      </c>
      <c r="I155" s="6">
        <f t="shared" si="7"/>
        <v>60</v>
      </c>
    </row>
    <row r="156" spans="1:9" x14ac:dyDescent="0.25">
      <c r="A156" s="4">
        <v>245</v>
      </c>
      <c r="B156" s="32">
        <v>44247</v>
      </c>
      <c r="C156" s="242">
        <f t="shared" si="8"/>
        <v>44247</v>
      </c>
      <c r="D156" s="5" t="str">
        <f>VLOOKUP($A156,'Inventory List'!$A$9:$M$163,8)</f>
        <v>Hats, Sun hat, Eyelet, Girls, Girls, Blue</v>
      </c>
      <c r="E156" s="4">
        <v>8</v>
      </c>
      <c r="F156" s="6">
        <f>VLOOKUP(A156,'Inventory List'!$A$9:$M$163,13)</f>
        <v>10</v>
      </c>
      <c r="H156" s="6">
        <f t="shared" si="6"/>
        <v>10</v>
      </c>
      <c r="I156" s="6">
        <f t="shared" si="7"/>
        <v>80</v>
      </c>
    </row>
    <row r="157" spans="1:9" x14ac:dyDescent="0.25">
      <c r="A157" s="4">
        <v>246</v>
      </c>
      <c r="B157" s="32">
        <v>44247</v>
      </c>
      <c r="C157" s="242">
        <f t="shared" si="8"/>
        <v>44247</v>
      </c>
      <c r="D157" s="5" t="str">
        <f>VLOOKUP($A157,'Inventory List'!$A$9:$M$163,8)</f>
        <v>Hats, Ball cap, Cotton, Mens, Mens, Blue</v>
      </c>
      <c r="E157" s="4">
        <v>2</v>
      </c>
      <c r="F157" s="6">
        <f>VLOOKUP(A157,'Inventory List'!$A$9:$M$163,13)</f>
        <v>6.25</v>
      </c>
      <c r="H157" s="6">
        <f t="shared" si="6"/>
        <v>6.25</v>
      </c>
      <c r="I157" s="6">
        <f t="shared" si="7"/>
        <v>12.5</v>
      </c>
    </row>
    <row r="158" spans="1:9" x14ac:dyDescent="0.25">
      <c r="A158" s="4">
        <v>247</v>
      </c>
      <c r="B158" s="32">
        <v>44247</v>
      </c>
      <c r="C158" s="242">
        <f t="shared" si="8"/>
        <v>44247</v>
      </c>
      <c r="D158" s="5" t="str">
        <f>VLOOKUP($A158,'Inventory List'!$A$9:$M$163,8)</f>
        <v>Hats, Ball cap, Cotton, Mens, Mens, Green</v>
      </c>
      <c r="E158" s="4">
        <v>6</v>
      </c>
      <c r="F158" s="6">
        <f>VLOOKUP(A158,'Inventory List'!$A$9:$M$163,13)</f>
        <v>6.25</v>
      </c>
      <c r="H158" s="6">
        <f t="shared" si="6"/>
        <v>6.25</v>
      </c>
      <c r="I158" s="6">
        <f t="shared" si="7"/>
        <v>37.5</v>
      </c>
    </row>
    <row r="159" spans="1:9" x14ac:dyDescent="0.25">
      <c r="A159" s="4">
        <v>248</v>
      </c>
      <c r="B159" s="32">
        <v>44247</v>
      </c>
      <c r="C159" s="242">
        <f t="shared" si="8"/>
        <v>44247</v>
      </c>
      <c r="D159" s="5" t="str">
        <f>VLOOKUP($A159,'Inventory List'!$A$9:$M$163,8)</f>
        <v>Hats, Ball cap, Cotton, Mens, Mens, Red</v>
      </c>
      <c r="E159" s="4">
        <v>2</v>
      </c>
      <c r="F159" s="6">
        <f>VLOOKUP(A159,'Inventory List'!$A$9:$M$163,13)</f>
        <v>6.25</v>
      </c>
      <c r="H159" s="6">
        <f t="shared" si="6"/>
        <v>6.25</v>
      </c>
      <c r="I159" s="6">
        <f t="shared" si="7"/>
        <v>12.5</v>
      </c>
    </row>
    <row r="160" spans="1:9" x14ac:dyDescent="0.25">
      <c r="A160" s="4">
        <v>249</v>
      </c>
      <c r="B160" s="32">
        <v>44247</v>
      </c>
      <c r="C160" s="242">
        <f t="shared" si="8"/>
        <v>44247</v>
      </c>
      <c r="D160" s="5" t="str">
        <f>VLOOKUP($A160,'Inventory List'!$A$9:$M$163,8)</f>
        <v>Hats, Ball cap, Cotton, Womens, Womens, Blue</v>
      </c>
      <c r="E160" s="4">
        <v>2</v>
      </c>
      <c r="F160" s="6">
        <f>VLOOKUP(A160,'Inventory List'!$A$9:$M$163,13)</f>
        <v>6.25</v>
      </c>
      <c r="H160" s="6">
        <f t="shared" si="6"/>
        <v>6.25</v>
      </c>
      <c r="I160" s="6">
        <f t="shared" si="7"/>
        <v>12.5</v>
      </c>
    </row>
    <row r="161" spans="1:9" x14ac:dyDescent="0.25">
      <c r="A161" s="4">
        <v>250</v>
      </c>
      <c r="B161" s="32">
        <v>44247</v>
      </c>
      <c r="C161" s="242">
        <f t="shared" si="8"/>
        <v>44247</v>
      </c>
      <c r="D161" s="5" t="str">
        <f>VLOOKUP($A161,'Inventory List'!$A$9:$M$163,8)</f>
        <v>Hats, Ball cap, Cotton, Womens, Womens, Green</v>
      </c>
      <c r="E161" s="4">
        <v>8</v>
      </c>
      <c r="F161" s="6">
        <f>VLOOKUP(A161,'Inventory List'!$A$9:$M$163,13)</f>
        <v>6.25</v>
      </c>
      <c r="H161" s="6">
        <f t="shared" si="6"/>
        <v>6.25</v>
      </c>
      <c r="I161" s="6">
        <f t="shared" si="7"/>
        <v>50</v>
      </c>
    </row>
    <row r="162" spans="1:9" x14ac:dyDescent="0.25">
      <c r="A162" s="4">
        <v>251</v>
      </c>
      <c r="B162" s="32">
        <v>44248</v>
      </c>
      <c r="C162" s="242">
        <f t="shared" si="8"/>
        <v>44248</v>
      </c>
      <c r="D162" s="5" t="str">
        <f>VLOOKUP($A162,'Inventory List'!$A$9:$M$163,8)</f>
        <v>Hats, Ball cap, Cotton, Womens, Womens, Red</v>
      </c>
      <c r="E162" s="4">
        <v>8</v>
      </c>
      <c r="F162" s="6">
        <f>VLOOKUP(A162,'Inventory List'!$A$9:$M$163,13)</f>
        <v>6.25</v>
      </c>
      <c r="H162" s="6">
        <f t="shared" si="6"/>
        <v>6.25</v>
      </c>
      <c r="I162" s="6">
        <f t="shared" si="7"/>
        <v>50</v>
      </c>
    </row>
    <row r="163" spans="1:9" x14ac:dyDescent="0.25">
      <c r="A163" s="4">
        <v>252</v>
      </c>
      <c r="B163" s="32">
        <v>44248</v>
      </c>
      <c r="C163" s="242">
        <f t="shared" si="8"/>
        <v>44248</v>
      </c>
      <c r="D163" s="5" t="str">
        <f>VLOOKUP($A163,'Inventory List'!$A$9:$M$163,8)</f>
        <v>Hats, Ball cap, Cotton, Kids, Kids, Blue</v>
      </c>
      <c r="E163" s="4">
        <v>6</v>
      </c>
      <c r="F163" s="6">
        <f>VLOOKUP(A163,'Inventory List'!$A$9:$M$163,13)</f>
        <v>6.25</v>
      </c>
      <c r="H163" s="6">
        <f t="shared" si="6"/>
        <v>6.25</v>
      </c>
      <c r="I163" s="6">
        <f t="shared" si="7"/>
        <v>37.5</v>
      </c>
    </row>
    <row r="164" spans="1:9" x14ac:dyDescent="0.25">
      <c r="A164" s="4">
        <v>253</v>
      </c>
      <c r="B164" s="32">
        <v>44248</v>
      </c>
      <c r="C164" s="242">
        <f t="shared" si="8"/>
        <v>44248</v>
      </c>
      <c r="D164" s="5" t="str">
        <f>VLOOKUP($A164,'Inventory List'!$A$9:$M$163,8)</f>
        <v>Hats, Ball cap, Cotton, Kids, Kids, Green</v>
      </c>
      <c r="E164" s="4">
        <v>4</v>
      </c>
      <c r="F164" s="6">
        <f>VLOOKUP(A164,'Inventory List'!$A$9:$M$163,13)</f>
        <v>6.25</v>
      </c>
      <c r="H164" s="6">
        <f t="shared" si="6"/>
        <v>6.25</v>
      </c>
      <c r="I164" s="6">
        <f t="shared" si="7"/>
        <v>25</v>
      </c>
    </row>
    <row r="165" spans="1:9" x14ac:dyDescent="0.25">
      <c r="A165" s="4">
        <v>254</v>
      </c>
      <c r="B165" s="32">
        <v>44248</v>
      </c>
      <c r="C165" s="242">
        <f t="shared" si="8"/>
        <v>44248</v>
      </c>
      <c r="D165" s="5" t="str">
        <f>VLOOKUP($A165,'Inventory List'!$A$9:$M$163,8)</f>
        <v>Hats, Ball cap, Cotton, Kids, Kids, Red</v>
      </c>
      <c r="E165" s="4">
        <v>6</v>
      </c>
      <c r="F165" s="6">
        <f>VLOOKUP(A165,'Inventory List'!$A$9:$M$163,13)</f>
        <v>6.25</v>
      </c>
      <c r="H165" s="6">
        <f t="shared" si="6"/>
        <v>6.25</v>
      </c>
      <c r="I165" s="6">
        <f t="shared" si="7"/>
        <v>37.5</v>
      </c>
    </row>
    <row r="166" spans="1:9" x14ac:dyDescent="0.25">
      <c r="A166" s="4">
        <v>103</v>
      </c>
      <c r="B166" s="32">
        <v>44253</v>
      </c>
      <c r="C166" s="242">
        <f t="shared" si="8"/>
        <v>44253</v>
      </c>
      <c r="D166" s="5" t="str">
        <f>VLOOKUP($A166,'Inventory List'!$A$9:$M$163,8)</f>
        <v>Clothing, Pant, Dress, Mens, M, Black</v>
      </c>
      <c r="E166" s="4">
        <v>8</v>
      </c>
      <c r="F166" s="6">
        <f>VLOOKUP(A166,'Inventory List'!$A$9:$M$163,13)</f>
        <v>32.5</v>
      </c>
      <c r="H166" s="6">
        <f t="shared" si="6"/>
        <v>32.5</v>
      </c>
      <c r="I166" s="6">
        <f t="shared" ref="I166:I229" si="9">H166*E166</f>
        <v>260</v>
      </c>
    </row>
    <row r="167" spans="1:9" x14ac:dyDescent="0.25">
      <c r="A167" s="4">
        <v>104</v>
      </c>
      <c r="B167" s="32">
        <v>44253</v>
      </c>
      <c r="C167" s="242">
        <f t="shared" si="8"/>
        <v>44253</v>
      </c>
      <c r="D167" s="5" t="str">
        <f>VLOOKUP($A167,'Inventory List'!$A$9:$M$163,8)</f>
        <v>Clothing, Pant, Dress, Mens, M, Brown</v>
      </c>
      <c r="E167" s="4">
        <v>6</v>
      </c>
      <c r="F167" s="6">
        <f>VLOOKUP(A167,'Inventory List'!$A$9:$M$163,13)</f>
        <v>32.5</v>
      </c>
      <c r="H167" s="6">
        <f t="shared" si="6"/>
        <v>32.5</v>
      </c>
      <c r="I167" s="6">
        <f t="shared" si="9"/>
        <v>195</v>
      </c>
    </row>
    <row r="168" spans="1:9" x14ac:dyDescent="0.25">
      <c r="A168" s="4">
        <v>105</v>
      </c>
      <c r="B168" s="32">
        <v>44253</v>
      </c>
      <c r="C168" s="242">
        <f t="shared" si="8"/>
        <v>44253</v>
      </c>
      <c r="D168" s="5" t="str">
        <f>VLOOKUP($A168,'Inventory List'!$A$9:$M$163,8)</f>
        <v>Clothing, Pant, Dress, Mens, M, Tan</v>
      </c>
      <c r="E168" s="4">
        <v>4</v>
      </c>
      <c r="F168" s="6">
        <f>VLOOKUP(A168,'Inventory List'!$A$9:$M$163,13)</f>
        <v>32.5</v>
      </c>
      <c r="H168" s="6">
        <f t="shared" si="6"/>
        <v>32.5</v>
      </c>
      <c r="I168" s="6">
        <f t="shared" si="9"/>
        <v>130</v>
      </c>
    </row>
    <row r="169" spans="1:9" x14ac:dyDescent="0.25">
      <c r="A169" s="4">
        <v>157</v>
      </c>
      <c r="B169" s="32">
        <v>44253</v>
      </c>
      <c r="C169" s="242">
        <f t="shared" si="8"/>
        <v>44253</v>
      </c>
      <c r="D169" s="5" t="str">
        <f>VLOOKUP($A169,'Inventory List'!$A$9:$M$163,8)</f>
        <v>Clothing, Pant, Casual, Boys, M, Green</v>
      </c>
      <c r="E169" s="4">
        <v>8</v>
      </c>
      <c r="F169" s="6">
        <f>VLOOKUP(A169,'Inventory List'!$A$9:$M$163,13)</f>
        <v>36.25</v>
      </c>
      <c r="H169" s="6">
        <f t="shared" si="6"/>
        <v>36.25</v>
      </c>
      <c r="I169" s="6">
        <f t="shared" si="9"/>
        <v>290</v>
      </c>
    </row>
    <row r="170" spans="1:9" x14ac:dyDescent="0.25">
      <c r="A170" s="4">
        <v>158</v>
      </c>
      <c r="B170" s="32">
        <v>44253</v>
      </c>
      <c r="C170" s="242">
        <f t="shared" si="8"/>
        <v>44253</v>
      </c>
      <c r="D170" s="5" t="str">
        <f>VLOOKUP($A170,'Inventory List'!$A$9:$M$163,8)</f>
        <v>Clothing, Pant, Casual, Boys, M, Blue</v>
      </c>
      <c r="E170" s="4">
        <v>2</v>
      </c>
      <c r="F170" s="6">
        <f>VLOOKUP(A170,'Inventory List'!$A$9:$M$163,13)</f>
        <v>36.25</v>
      </c>
      <c r="H170" s="6">
        <f t="shared" si="6"/>
        <v>36.25</v>
      </c>
      <c r="I170" s="6">
        <f t="shared" si="9"/>
        <v>72.5</v>
      </c>
    </row>
    <row r="171" spans="1:9" x14ac:dyDescent="0.25">
      <c r="A171" s="4">
        <v>159</v>
      </c>
      <c r="B171" s="32">
        <v>44253</v>
      </c>
      <c r="C171" s="242">
        <f t="shared" si="8"/>
        <v>44253</v>
      </c>
      <c r="D171" s="5" t="str">
        <f>VLOOKUP($A171,'Inventory List'!$A$9:$M$163,8)</f>
        <v>Clothing, Pant, Casual, Boys, M, White</v>
      </c>
      <c r="E171" s="4">
        <v>0</v>
      </c>
      <c r="F171" s="6">
        <f>VLOOKUP(A171,'Inventory List'!$A$9:$M$163,13)</f>
        <v>36.25</v>
      </c>
      <c r="H171" s="6">
        <f t="shared" si="6"/>
        <v>36.25</v>
      </c>
      <c r="I171" s="6">
        <f t="shared" si="9"/>
        <v>0</v>
      </c>
    </row>
    <row r="172" spans="1:9" x14ac:dyDescent="0.25">
      <c r="A172" s="4">
        <v>175</v>
      </c>
      <c r="B172" s="32">
        <v>44253</v>
      </c>
      <c r="C172" s="242">
        <f t="shared" si="8"/>
        <v>44253</v>
      </c>
      <c r="D172" s="5" t="str">
        <f>VLOOKUP($A172,'Inventory List'!$A$9:$M$163,8)</f>
        <v>Clothing, Skirt, Flare, Womens, M, Blue</v>
      </c>
      <c r="E172" s="4">
        <v>8</v>
      </c>
      <c r="F172" s="6">
        <f>VLOOKUP(A172,'Inventory List'!$A$9:$M$163,13)</f>
        <v>73.75</v>
      </c>
      <c r="H172" s="6">
        <f t="shared" si="6"/>
        <v>73.75</v>
      </c>
      <c r="I172" s="6">
        <f t="shared" si="9"/>
        <v>590</v>
      </c>
    </row>
    <row r="173" spans="1:9" x14ac:dyDescent="0.25">
      <c r="A173" s="4">
        <v>176</v>
      </c>
      <c r="B173" s="32">
        <v>44253</v>
      </c>
      <c r="C173" s="242">
        <f t="shared" si="8"/>
        <v>44253</v>
      </c>
      <c r="D173" s="5" t="str">
        <f>VLOOKUP($A173,'Inventory List'!$A$9:$M$163,8)</f>
        <v>Clothing, Skirt, Flare, Womens, M, Yellow</v>
      </c>
      <c r="E173" s="4">
        <v>8</v>
      </c>
      <c r="F173" s="6">
        <f>VLOOKUP(A173,'Inventory List'!$A$9:$M$163,13)</f>
        <v>73.75</v>
      </c>
      <c r="H173" s="6">
        <f t="shared" si="6"/>
        <v>73.75</v>
      </c>
      <c r="I173" s="6">
        <f t="shared" si="9"/>
        <v>590</v>
      </c>
    </row>
    <row r="174" spans="1:9" x14ac:dyDescent="0.25">
      <c r="A174" s="4">
        <v>177</v>
      </c>
      <c r="B174" s="32">
        <v>44254</v>
      </c>
      <c r="C174" s="242">
        <f t="shared" si="8"/>
        <v>44254</v>
      </c>
      <c r="D174" s="5" t="str">
        <f>VLOOKUP($A174,'Inventory List'!$A$9:$M$163,8)</f>
        <v>Clothing, Skirt, Flare, Womens, M, Pink</v>
      </c>
      <c r="E174" s="4">
        <v>6</v>
      </c>
      <c r="F174" s="6">
        <f>VLOOKUP(A174,'Inventory List'!$A$9:$M$163,13)</f>
        <v>73.75</v>
      </c>
      <c r="H174" s="6">
        <f t="shared" si="6"/>
        <v>73.75</v>
      </c>
      <c r="I174" s="6">
        <f t="shared" si="9"/>
        <v>442.5</v>
      </c>
    </row>
    <row r="175" spans="1:9" x14ac:dyDescent="0.25">
      <c r="A175" s="4">
        <v>184</v>
      </c>
      <c r="B175" s="32">
        <v>44254</v>
      </c>
      <c r="C175" s="242">
        <f t="shared" si="8"/>
        <v>44254</v>
      </c>
      <c r="D175" s="5" t="str">
        <f>VLOOKUP($A175,'Inventory List'!$A$9:$M$163,8)</f>
        <v>Clothing, Skirt &amp; Top Set, Playtime, Girls, M, Flowered</v>
      </c>
      <c r="E175" s="4">
        <v>0</v>
      </c>
      <c r="F175" s="6">
        <f>VLOOKUP(A175,'Inventory List'!$A$9:$M$163,13)</f>
        <v>28.75</v>
      </c>
      <c r="H175" s="6">
        <f t="shared" si="6"/>
        <v>28.75</v>
      </c>
      <c r="I175" s="6">
        <f t="shared" si="9"/>
        <v>0</v>
      </c>
    </row>
    <row r="176" spans="1:9" x14ac:dyDescent="0.25">
      <c r="A176" s="4">
        <v>185</v>
      </c>
      <c r="B176" s="32">
        <v>44254</v>
      </c>
      <c r="C176" s="242">
        <f t="shared" si="8"/>
        <v>44254</v>
      </c>
      <c r="D176" s="5" t="str">
        <f>VLOOKUP($A176,'Inventory List'!$A$9:$M$163,8)</f>
        <v>Clothing, Skirt &amp; Top Set, Playtime, Girls, M, Butterflies</v>
      </c>
      <c r="E176" s="4">
        <v>8</v>
      </c>
      <c r="F176" s="6">
        <f>VLOOKUP(A176,'Inventory List'!$A$9:$M$163,13)</f>
        <v>28.75</v>
      </c>
      <c r="H176" s="6">
        <f t="shared" si="6"/>
        <v>28.75</v>
      </c>
      <c r="I176" s="6">
        <f t="shared" si="9"/>
        <v>230</v>
      </c>
    </row>
    <row r="177" spans="1:9" x14ac:dyDescent="0.25">
      <c r="A177" s="4">
        <v>186</v>
      </c>
      <c r="B177" s="32">
        <v>44254</v>
      </c>
      <c r="C177" s="242">
        <f t="shared" si="8"/>
        <v>44254</v>
      </c>
      <c r="D177" s="5" t="str">
        <f>VLOOKUP($A177,'Inventory List'!$A$9:$M$163,8)</f>
        <v>Clothing, Skirt &amp; Top Set, Playtime, Girls, M, Animals</v>
      </c>
      <c r="E177" s="4">
        <v>2</v>
      </c>
      <c r="F177" s="6">
        <f>VLOOKUP(A177,'Inventory List'!$A$9:$M$163,13)</f>
        <v>28.75</v>
      </c>
      <c r="H177" s="6">
        <f t="shared" si="6"/>
        <v>28.75</v>
      </c>
      <c r="I177" s="6">
        <f t="shared" si="9"/>
        <v>57.5</v>
      </c>
    </row>
    <row r="178" spans="1:9" x14ac:dyDescent="0.25">
      <c r="A178" s="4">
        <v>193</v>
      </c>
      <c r="B178" s="32">
        <v>44254</v>
      </c>
      <c r="C178" s="242">
        <f t="shared" si="8"/>
        <v>44254</v>
      </c>
      <c r="D178" s="5" t="str">
        <f>VLOOKUP($A178,'Inventory List'!$A$9:$M$163,8)</f>
        <v>Footwear, Shoes, SlipOns, Mens, M, Black</v>
      </c>
      <c r="E178" s="4">
        <v>2</v>
      </c>
      <c r="F178" s="6">
        <f>VLOOKUP(A178,'Inventory List'!$A$9:$M$163,13)</f>
        <v>13.75</v>
      </c>
      <c r="H178" s="6">
        <f t="shared" si="6"/>
        <v>13.75</v>
      </c>
      <c r="I178" s="6">
        <f t="shared" si="9"/>
        <v>27.5</v>
      </c>
    </row>
    <row r="179" spans="1:9" x14ac:dyDescent="0.25">
      <c r="A179" s="4">
        <v>194</v>
      </c>
      <c r="B179" s="32">
        <v>44254</v>
      </c>
      <c r="C179" s="242">
        <f t="shared" si="8"/>
        <v>44254</v>
      </c>
      <c r="D179" s="5" t="str">
        <f>VLOOKUP($A179,'Inventory List'!$A$9:$M$163,8)</f>
        <v>Footwear, Shoes, SlipOns, Mens, M, Red</v>
      </c>
      <c r="E179" s="4">
        <v>2</v>
      </c>
      <c r="F179" s="6">
        <f>VLOOKUP(A179,'Inventory List'!$A$9:$M$163,13)</f>
        <v>13.75</v>
      </c>
      <c r="H179" s="6">
        <f t="shared" si="6"/>
        <v>13.75</v>
      </c>
      <c r="I179" s="6">
        <f t="shared" si="9"/>
        <v>27.5</v>
      </c>
    </row>
    <row r="180" spans="1:9" x14ac:dyDescent="0.25">
      <c r="A180" s="4">
        <v>195</v>
      </c>
      <c r="B180" s="32">
        <v>44254</v>
      </c>
      <c r="C180" s="242">
        <f t="shared" si="8"/>
        <v>44254</v>
      </c>
      <c r="D180" s="5" t="str">
        <f>VLOOKUP($A180,'Inventory List'!$A$9:$M$163,8)</f>
        <v>Footwear, Shoes, SlipOns, Mens, M, White</v>
      </c>
      <c r="E180" s="4">
        <v>8</v>
      </c>
      <c r="F180" s="6">
        <f>VLOOKUP(A180,'Inventory List'!$A$9:$M$163,13)</f>
        <v>13.75</v>
      </c>
      <c r="H180" s="6">
        <f t="shared" si="6"/>
        <v>13.75</v>
      </c>
      <c r="I180" s="6">
        <f t="shared" si="9"/>
        <v>110</v>
      </c>
    </row>
    <row r="181" spans="1:9" x14ac:dyDescent="0.25">
      <c r="A181" s="4">
        <v>202</v>
      </c>
      <c r="B181" s="32">
        <v>44255</v>
      </c>
      <c r="C181" s="242">
        <f t="shared" si="8"/>
        <v>44255</v>
      </c>
      <c r="D181" s="5" t="str">
        <f>VLOOKUP($A181,'Inventory List'!$A$9:$M$163,8)</f>
        <v>Footwear, Shoes, SlipOns, Womens, M, Black</v>
      </c>
      <c r="E181" s="4">
        <v>2</v>
      </c>
      <c r="F181" s="6">
        <f>VLOOKUP(A181,'Inventory List'!$A$9:$M$163,13)</f>
        <v>13.75</v>
      </c>
      <c r="H181" s="6">
        <f t="shared" si="6"/>
        <v>13.75</v>
      </c>
      <c r="I181" s="6">
        <f t="shared" si="9"/>
        <v>27.5</v>
      </c>
    </row>
    <row r="182" spans="1:9" x14ac:dyDescent="0.25">
      <c r="A182" s="4">
        <v>203</v>
      </c>
      <c r="B182" s="32">
        <v>44255</v>
      </c>
      <c r="C182" s="242">
        <f t="shared" si="8"/>
        <v>44255</v>
      </c>
      <c r="D182" s="5" t="str">
        <f>VLOOKUP($A182,'Inventory List'!$A$9:$M$163,8)</f>
        <v>Footwear, Shoes, SlipOns, Womens, M, Red</v>
      </c>
      <c r="E182" s="4">
        <v>2</v>
      </c>
      <c r="F182" s="6">
        <f>VLOOKUP(A182,'Inventory List'!$A$9:$M$163,13)</f>
        <v>13.75</v>
      </c>
      <c r="H182" s="6">
        <f t="shared" si="6"/>
        <v>13.75</v>
      </c>
      <c r="I182" s="6">
        <f t="shared" si="9"/>
        <v>27.5</v>
      </c>
    </row>
    <row r="183" spans="1:9" x14ac:dyDescent="0.25">
      <c r="A183" s="4">
        <v>204</v>
      </c>
      <c r="B183" s="32">
        <v>44255</v>
      </c>
      <c r="C183" s="242">
        <f t="shared" si="8"/>
        <v>44255</v>
      </c>
      <c r="D183" s="5" t="str">
        <f>VLOOKUP($A183,'Inventory List'!$A$9:$M$163,8)</f>
        <v>Footwear, Shoes, SlipOns, Womens, M, White</v>
      </c>
      <c r="E183" s="4">
        <v>2</v>
      </c>
      <c r="F183" s="6">
        <f>VLOOKUP(A183,'Inventory List'!$A$9:$M$163,13)</f>
        <v>13.75</v>
      </c>
      <c r="H183" s="6">
        <f t="shared" si="6"/>
        <v>13.75</v>
      </c>
      <c r="I183" s="6">
        <f t="shared" si="9"/>
        <v>27.5</v>
      </c>
    </row>
    <row r="184" spans="1:9" x14ac:dyDescent="0.25">
      <c r="A184" s="4">
        <v>211</v>
      </c>
      <c r="B184" s="32">
        <v>44255</v>
      </c>
      <c r="C184" s="242">
        <f t="shared" si="8"/>
        <v>44255</v>
      </c>
      <c r="D184" s="5" t="str">
        <f>VLOOKUP($A184,'Inventory List'!$A$9:$M$163,8)</f>
        <v>Footwear, Shoes, SlipOns, Boys, M, Black</v>
      </c>
      <c r="E184" s="4">
        <v>2</v>
      </c>
      <c r="F184" s="6">
        <f>VLOOKUP(A184,'Inventory List'!$A$9:$M$163,13)</f>
        <v>6.25</v>
      </c>
      <c r="H184" s="6">
        <f t="shared" si="6"/>
        <v>6.25</v>
      </c>
      <c r="I184" s="6">
        <f t="shared" si="9"/>
        <v>12.5</v>
      </c>
    </row>
    <row r="185" spans="1:9" x14ac:dyDescent="0.25">
      <c r="A185" s="4">
        <v>212</v>
      </c>
      <c r="B185" s="32">
        <v>44255</v>
      </c>
      <c r="C185" s="242">
        <f t="shared" si="8"/>
        <v>44255</v>
      </c>
      <c r="D185" s="5" t="str">
        <f>VLOOKUP($A185,'Inventory List'!$A$9:$M$163,8)</f>
        <v>Footwear, Shoes, SlipOns, Boys, M, Red</v>
      </c>
      <c r="E185" s="4">
        <v>8</v>
      </c>
      <c r="F185" s="6">
        <f>VLOOKUP(A185,'Inventory List'!$A$9:$M$163,13)</f>
        <v>6.25</v>
      </c>
      <c r="H185" s="6">
        <f t="shared" si="6"/>
        <v>6.25</v>
      </c>
      <c r="I185" s="6">
        <f t="shared" si="9"/>
        <v>50</v>
      </c>
    </row>
    <row r="186" spans="1:9" x14ac:dyDescent="0.25">
      <c r="A186" s="4">
        <v>213</v>
      </c>
      <c r="B186" s="32">
        <v>44255</v>
      </c>
      <c r="C186" s="242">
        <f t="shared" si="8"/>
        <v>44255</v>
      </c>
      <c r="D186" s="5" t="str">
        <f>VLOOKUP($A186,'Inventory List'!$A$9:$M$163,8)</f>
        <v>Footwear, Shoes, SlipOns, Boys, M, White</v>
      </c>
      <c r="E186" s="4">
        <v>2</v>
      </c>
      <c r="F186" s="6">
        <f>VLOOKUP(A186,'Inventory List'!$A$9:$M$163,13)</f>
        <v>6.25</v>
      </c>
      <c r="H186" s="6">
        <f t="shared" si="6"/>
        <v>6.25</v>
      </c>
      <c r="I186" s="6">
        <f t="shared" si="9"/>
        <v>12.5</v>
      </c>
    </row>
    <row r="187" spans="1:9" x14ac:dyDescent="0.25">
      <c r="A187" s="4">
        <v>220</v>
      </c>
      <c r="B187" s="32">
        <v>44255</v>
      </c>
      <c r="C187" s="242">
        <f t="shared" si="8"/>
        <v>44255</v>
      </c>
      <c r="D187" s="5" t="str">
        <f>VLOOKUP($A187,'Inventory List'!$A$9:$M$163,8)</f>
        <v>Footwear, Shoes, SlipOns, Girls, M, Black</v>
      </c>
      <c r="E187" s="4">
        <v>6</v>
      </c>
      <c r="F187" s="6">
        <f>VLOOKUP(A187,'Inventory List'!$A$9:$M$163,13)</f>
        <v>6.25</v>
      </c>
      <c r="H187" s="6">
        <f t="shared" si="6"/>
        <v>6.25</v>
      </c>
      <c r="I187" s="6">
        <f t="shared" si="9"/>
        <v>37.5</v>
      </c>
    </row>
    <row r="188" spans="1:9" x14ac:dyDescent="0.25">
      <c r="A188" s="4">
        <v>221</v>
      </c>
      <c r="B188" s="32">
        <v>44255</v>
      </c>
      <c r="C188" s="242">
        <f t="shared" si="8"/>
        <v>44255</v>
      </c>
      <c r="D188" s="5" t="str">
        <f>VLOOKUP($A188,'Inventory List'!$A$9:$M$163,8)</f>
        <v>Footwear, Shoes, SlipOns, Girls, M, Red</v>
      </c>
      <c r="E188" s="4">
        <v>2</v>
      </c>
      <c r="F188" s="6">
        <f>VLOOKUP(A188,'Inventory List'!$A$9:$M$163,13)</f>
        <v>6.25</v>
      </c>
      <c r="H188" s="6">
        <f t="shared" si="6"/>
        <v>6.25</v>
      </c>
      <c r="I188" s="6">
        <f t="shared" si="9"/>
        <v>12.5</v>
      </c>
    </row>
    <row r="189" spans="1:9" x14ac:dyDescent="0.25">
      <c r="A189" s="4">
        <v>222</v>
      </c>
      <c r="B189" s="32">
        <v>44255</v>
      </c>
      <c r="C189" s="242">
        <f t="shared" si="8"/>
        <v>44255</v>
      </c>
      <c r="D189" s="5" t="str">
        <f>VLOOKUP($A189,'Inventory List'!$A$9:$M$163,8)</f>
        <v>Footwear, Shoes, SlipOns, Girls, M, White</v>
      </c>
      <c r="E189" s="4">
        <v>0</v>
      </c>
      <c r="F189" s="6">
        <f>VLOOKUP(A189,'Inventory List'!$A$9:$M$163,13)</f>
        <v>6.25</v>
      </c>
      <c r="H189" s="6">
        <f t="shared" si="6"/>
        <v>6.25</v>
      </c>
      <c r="I189" s="6">
        <f t="shared" si="9"/>
        <v>0</v>
      </c>
    </row>
    <row r="190" spans="1:9" x14ac:dyDescent="0.25">
      <c r="A190" s="4">
        <v>230</v>
      </c>
      <c r="B190" s="32">
        <v>44260</v>
      </c>
      <c r="C190" s="242">
        <f t="shared" si="8"/>
        <v>44260</v>
      </c>
      <c r="D190" s="5" t="str">
        <f>VLOOKUP($A190,'Inventory List'!$A$9:$M$163,8)</f>
        <v>Accessories, Hair Accessories, Ponytail Ties, Women, Women, Assorted Set</v>
      </c>
      <c r="E190" s="4">
        <v>0</v>
      </c>
      <c r="F190" s="6">
        <f>VLOOKUP(A190,'Inventory List'!$A$9:$M$163,13)</f>
        <v>11.25</v>
      </c>
      <c r="H190" s="6">
        <f t="shared" si="6"/>
        <v>11.25</v>
      </c>
      <c r="I190" s="6">
        <f t="shared" si="9"/>
        <v>0</v>
      </c>
    </row>
    <row r="191" spans="1:9" x14ac:dyDescent="0.25">
      <c r="A191" s="4">
        <v>231</v>
      </c>
      <c r="B191" s="32">
        <v>44260</v>
      </c>
      <c r="C191" s="242">
        <f t="shared" si="8"/>
        <v>44260</v>
      </c>
      <c r="D191" s="5" t="str">
        <f>VLOOKUP($A191,'Inventory List'!$A$9:$M$163,8)</f>
        <v>Accessories, Hair Accessories, Headbands, Women, Women, Assorted Set</v>
      </c>
      <c r="E191" s="4">
        <v>6</v>
      </c>
      <c r="F191" s="6">
        <f>VLOOKUP(A191,'Inventory List'!$A$9:$M$163,13)</f>
        <v>11.25</v>
      </c>
      <c r="H191" s="6">
        <f t="shared" si="6"/>
        <v>11.25</v>
      </c>
      <c r="I191" s="6">
        <f t="shared" si="9"/>
        <v>67.5</v>
      </c>
    </row>
    <row r="192" spans="1:9" x14ac:dyDescent="0.25">
      <c r="A192" s="4">
        <v>232</v>
      </c>
      <c r="B192" s="32">
        <v>44260</v>
      </c>
      <c r="C192" s="242">
        <f t="shared" si="8"/>
        <v>44260</v>
      </c>
      <c r="D192" s="5" t="str">
        <f>VLOOKUP($A192,'Inventory List'!$A$9:$M$163,8)</f>
        <v>Accessories, Hair Accessories, Ponytail Ties, Girls, Girls, Assorted Set</v>
      </c>
      <c r="E192" s="4">
        <v>8</v>
      </c>
      <c r="F192" s="6">
        <f>VLOOKUP(A192,'Inventory List'!$A$9:$M$163,13)</f>
        <v>11.25</v>
      </c>
      <c r="H192" s="6">
        <f t="shared" si="6"/>
        <v>11.25</v>
      </c>
      <c r="I192" s="6">
        <f t="shared" si="9"/>
        <v>90</v>
      </c>
    </row>
    <row r="193" spans="1:9" x14ac:dyDescent="0.25">
      <c r="A193" s="4">
        <v>233</v>
      </c>
      <c r="B193" s="32">
        <v>44260</v>
      </c>
      <c r="C193" s="242">
        <f t="shared" si="8"/>
        <v>44260</v>
      </c>
      <c r="D193" s="5" t="str">
        <f>VLOOKUP($A193,'Inventory List'!$A$9:$M$163,8)</f>
        <v>Accessories, Hair Accessories, Headbands, Girls, Girls, Assorted Set</v>
      </c>
      <c r="E193" s="4">
        <v>2</v>
      </c>
      <c r="F193" s="6">
        <f>VLOOKUP(A193,'Inventory List'!$A$9:$M$163,13)</f>
        <v>11.25</v>
      </c>
      <c r="H193" s="6">
        <f t="shared" si="6"/>
        <v>11.25</v>
      </c>
      <c r="I193" s="6">
        <f t="shared" si="9"/>
        <v>22.5</v>
      </c>
    </row>
    <row r="194" spans="1:9" x14ac:dyDescent="0.25">
      <c r="A194" s="4">
        <v>234</v>
      </c>
      <c r="B194" s="32">
        <v>44260</v>
      </c>
      <c r="C194" s="242">
        <f t="shared" si="8"/>
        <v>44260</v>
      </c>
      <c r="D194" s="5" t="str">
        <f>VLOOKUP($A194,'Inventory List'!$A$9:$M$163,8)</f>
        <v>Accessories, Jewelry, Necklace, Women, 18", Gold</v>
      </c>
      <c r="E194" s="4">
        <v>6</v>
      </c>
      <c r="F194" s="6">
        <f>VLOOKUP(A194,'Inventory List'!$A$9:$M$163,13)</f>
        <v>43.75</v>
      </c>
      <c r="H194" s="6">
        <f t="shared" si="6"/>
        <v>43.75</v>
      </c>
      <c r="I194" s="6">
        <f t="shared" si="9"/>
        <v>262.5</v>
      </c>
    </row>
    <row r="195" spans="1:9" x14ac:dyDescent="0.25">
      <c r="A195" s="4">
        <v>235</v>
      </c>
      <c r="B195" s="32">
        <v>44261</v>
      </c>
      <c r="C195" s="242">
        <f t="shared" si="8"/>
        <v>44261</v>
      </c>
      <c r="D195" s="5" t="str">
        <f>VLOOKUP($A195,'Inventory List'!$A$9:$M$163,8)</f>
        <v>Accessories, Jewelry, Necklace, Women, 18", Silver</v>
      </c>
      <c r="E195" s="4">
        <v>2</v>
      </c>
      <c r="F195" s="6">
        <f>VLOOKUP(A195,'Inventory List'!$A$9:$M$163,13)</f>
        <v>43.75</v>
      </c>
      <c r="H195" s="6">
        <f t="shared" si="6"/>
        <v>43.75</v>
      </c>
      <c r="I195" s="6">
        <f t="shared" si="9"/>
        <v>87.5</v>
      </c>
    </row>
    <row r="196" spans="1:9" x14ac:dyDescent="0.25">
      <c r="A196" s="4">
        <v>236</v>
      </c>
      <c r="B196" s="32">
        <v>44261</v>
      </c>
      <c r="C196" s="242">
        <f t="shared" si="8"/>
        <v>44261</v>
      </c>
      <c r="D196" s="5" t="str">
        <f>VLOOKUP($A196,'Inventory List'!$A$9:$M$163,8)</f>
        <v>Accessories, Jewelry, Necklace, Girls, 10", Gold</v>
      </c>
      <c r="E196" s="4">
        <v>8</v>
      </c>
      <c r="F196" s="6">
        <f>VLOOKUP(A196,'Inventory List'!$A$9:$M$163,13)</f>
        <v>36.25</v>
      </c>
      <c r="H196" s="6">
        <f t="shared" si="6"/>
        <v>36.25</v>
      </c>
      <c r="I196" s="6">
        <f t="shared" si="9"/>
        <v>290</v>
      </c>
    </row>
    <row r="197" spans="1:9" x14ac:dyDescent="0.25">
      <c r="A197" s="4">
        <v>237</v>
      </c>
      <c r="B197" s="32">
        <v>44261</v>
      </c>
      <c r="C197" s="242">
        <f t="shared" si="8"/>
        <v>44261</v>
      </c>
      <c r="D197" s="5" t="str">
        <f>VLOOKUP($A197,'Inventory List'!$A$9:$M$163,8)</f>
        <v>Accessories, Jewelry, Necklace, Girls, 10", Silver</v>
      </c>
      <c r="E197" s="4">
        <v>2</v>
      </c>
      <c r="F197" s="6">
        <f>VLOOKUP(A197,'Inventory List'!$A$9:$M$163,13)</f>
        <v>36.25</v>
      </c>
      <c r="H197" s="6">
        <f t="shared" si="6"/>
        <v>36.25</v>
      </c>
      <c r="I197" s="6">
        <f t="shared" si="9"/>
        <v>72.5</v>
      </c>
    </row>
    <row r="198" spans="1:9" x14ac:dyDescent="0.25">
      <c r="A198" s="4">
        <v>238</v>
      </c>
      <c r="B198" s="32">
        <v>44261</v>
      </c>
      <c r="C198" s="242">
        <f t="shared" si="8"/>
        <v>44261</v>
      </c>
      <c r="D198" s="5" t="str">
        <f>VLOOKUP($A198,'Inventory List'!$A$9:$M$163,8)</f>
        <v>Accessories, Jewelry, Bracelet, Women, 8", Gold</v>
      </c>
      <c r="E198" s="4">
        <v>0</v>
      </c>
      <c r="F198" s="6">
        <f>VLOOKUP(A198,'Inventory List'!$A$9:$M$163,13)</f>
        <v>10</v>
      </c>
      <c r="H198" s="6">
        <f t="shared" si="6"/>
        <v>10</v>
      </c>
      <c r="I198" s="6">
        <f t="shared" si="9"/>
        <v>0</v>
      </c>
    </row>
    <row r="199" spans="1:9" x14ac:dyDescent="0.25">
      <c r="A199" s="4">
        <v>239</v>
      </c>
      <c r="B199" s="32">
        <v>44261</v>
      </c>
      <c r="C199" s="242">
        <f t="shared" si="8"/>
        <v>44261</v>
      </c>
      <c r="D199" s="5" t="str">
        <f>VLOOKUP($A199,'Inventory List'!$A$9:$M$163,8)</f>
        <v>Accessories, Jewelry, Bracelet, Women, 8", Silver</v>
      </c>
      <c r="E199" s="4">
        <v>4</v>
      </c>
      <c r="F199" s="6">
        <f>VLOOKUP(A199,'Inventory List'!$A$9:$M$163,13)</f>
        <v>10</v>
      </c>
      <c r="H199" s="6">
        <f t="shared" si="6"/>
        <v>10</v>
      </c>
      <c r="I199" s="6">
        <f t="shared" si="9"/>
        <v>40</v>
      </c>
    </row>
    <row r="200" spans="1:9" x14ac:dyDescent="0.25">
      <c r="A200" s="4">
        <v>240</v>
      </c>
      <c r="B200" s="32">
        <v>44262</v>
      </c>
      <c r="C200" s="242">
        <f t="shared" si="8"/>
        <v>44262</v>
      </c>
      <c r="D200" s="5" t="str">
        <f>VLOOKUP($A200,'Inventory List'!$A$9:$M$163,8)</f>
        <v>Accessories, Jewelry, Bracelet, Girls, 5", Gold</v>
      </c>
      <c r="E200" s="4">
        <v>0</v>
      </c>
      <c r="F200" s="6">
        <f>VLOOKUP(A200,'Inventory List'!$A$9:$M$163,13)</f>
        <v>11.25</v>
      </c>
      <c r="H200" s="6">
        <f t="shared" si="6"/>
        <v>11.25</v>
      </c>
      <c r="I200" s="6">
        <f t="shared" si="9"/>
        <v>0</v>
      </c>
    </row>
    <row r="201" spans="1:9" x14ac:dyDescent="0.25">
      <c r="A201" s="4">
        <v>241</v>
      </c>
      <c r="B201" s="32">
        <v>44262</v>
      </c>
      <c r="C201" s="242">
        <f t="shared" si="8"/>
        <v>44262</v>
      </c>
      <c r="D201" s="5" t="str">
        <f>VLOOKUP($A201,'Inventory List'!$A$9:$M$163,8)</f>
        <v>Accessories, Jewelry, Bracelet, Girls, 5", Silver</v>
      </c>
      <c r="E201" s="4">
        <v>2</v>
      </c>
      <c r="F201" s="6">
        <f>VLOOKUP(A201,'Inventory List'!$A$9:$M$163,13)</f>
        <v>11.25</v>
      </c>
      <c r="H201" s="6">
        <f t="shared" si="6"/>
        <v>11.25</v>
      </c>
      <c r="I201" s="6">
        <f t="shared" si="9"/>
        <v>22.5</v>
      </c>
    </row>
    <row r="202" spans="1:9" x14ac:dyDescent="0.25">
      <c r="A202" s="4">
        <v>242</v>
      </c>
      <c r="B202" s="32">
        <v>44262</v>
      </c>
      <c r="C202" s="242">
        <f t="shared" si="8"/>
        <v>44262</v>
      </c>
      <c r="D202" s="5" t="str">
        <f>VLOOKUP($A202,'Inventory List'!$A$9:$M$163,8)</f>
        <v>Hats, Sun hat, Eyelet, Women, Women, White</v>
      </c>
      <c r="E202" s="4">
        <v>2</v>
      </c>
      <c r="F202" s="6">
        <f>VLOOKUP(A202,'Inventory List'!$A$9:$M$163,13)</f>
        <v>13.75</v>
      </c>
      <c r="H202" s="6">
        <f t="shared" si="6"/>
        <v>13.75</v>
      </c>
      <c r="I202" s="6">
        <f t="shared" si="9"/>
        <v>27.5</v>
      </c>
    </row>
    <row r="203" spans="1:9" x14ac:dyDescent="0.25">
      <c r="A203" s="4">
        <v>243</v>
      </c>
      <c r="B203" s="32">
        <v>44262</v>
      </c>
      <c r="C203" s="242">
        <f t="shared" si="8"/>
        <v>44262</v>
      </c>
      <c r="D203" s="5" t="str">
        <f>VLOOKUP($A203,'Inventory List'!$A$9:$M$163,8)</f>
        <v>Hats, Sun hat, Eyelet, Women, Women, Blue</v>
      </c>
      <c r="E203" s="4">
        <v>6</v>
      </c>
      <c r="F203" s="6">
        <f>VLOOKUP(A203,'Inventory List'!$A$9:$M$163,13)</f>
        <v>13.75</v>
      </c>
      <c r="H203" s="6">
        <f t="shared" si="6"/>
        <v>13.75</v>
      </c>
      <c r="I203" s="6">
        <f t="shared" si="9"/>
        <v>82.5</v>
      </c>
    </row>
    <row r="204" spans="1:9" x14ac:dyDescent="0.25">
      <c r="A204" s="4">
        <v>244</v>
      </c>
      <c r="B204" s="32">
        <v>44262</v>
      </c>
      <c r="C204" s="242">
        <f t="shared" si="8"/>
        <v>44262</v>
      </c>
      <c r="D204" s="5" t="str">
        <f>VLOOKUP($A204,'Inventory List'!$A$9:$M$163,8)</f>
        <v>Hats, Sun hat, Eyelet, Girls, Girls, White</v>
      </c>
      <c r="E204" s="4">
        <v>4</v>
      </c>
      <c r="F204" s="6">
        <f>VLOOKUP(A204,'Inventory List'!$A$9:$M$163,13)</f>
        <v>10</v>
      </c>
      <c r="H204" s="6">
        <f t="shared" ref="H204:H238" si="10">(F204*(1-G204))</f>
        <v>10</v>
      </c>
      <c r="I204" s="6">
        <f t="shared" si="9"/>
        <v>40</v>
      </c>
    </row>
    <row r="205" spans="1:9" x14ac:dyDescent="0.25">
      <c r="A205" s="4">
        <v>245</v>
      </c>
      <c r="B205" s="32">
        <v>44267</v>
      </c>
      <c r="C205" s="242">
        <f t="shared" ref="C205:C238" si="11">B205</f>
        <v>44267</v>
      </c>
      <c r="D205" s="5" t="str">
        <f>VLOOKUP($A205,'Inventory List'!$A$9:$M$163,8)</f>
        <v>Hats, Sun hat, Eyelet, Girls, Girls, Blue</v>
      </c>
      <c r="E205" s="4">
        <v>6</v>
      </c>
      <c r="F205" s="6">
        <f>VLOOKUP(A205,'Inventory List'!$A$9:$M$163,13)</f>
        <v>10</v>
      </c>
      <c r="H205" s="6">
        <f t="shared" si="10"/>
        <v>10</v>
      </c>
      <c r="I205" s="6">
        <f t="shared" si="9"/>
        <v>60</v>
      </c>
    </row>
    <row r="206" spans="1:9" x14ac:dyDescent="0.25">
      <c r="A206" s="4">
        <v>246</v>
      </c>
      <c r="B206" s="32">
        <v>44267</v>
      </c>
      <c r="C206" s="242">
        <f t="shared" si="11"/>
        <v>44267</v>
      </c>
      <c r="D206" s="5" t="str">
        <f>VLOOKUP($A206,'Inventory List'!$A$9:$M$163,8)</f>
        <v>Hats, Ball cap, Cotton, Mens, Mens, Blue</v>
      </c>
      <c r="E206" s="4">
        <v>0</v>
      </c>
      <c r="F206" s="6">
        <f>VLOOKUP(A206,'Inventory List'!$A$9:$M$163,13)</f>
        <v>6.25</v>
      </c>
      <c r="H206" s="6">
        <f t="shared" si="10"/>
        <v>6.25</v>
      </c>
      <c r="I206" s="6">
        <f t="shared" si="9"/>
        <v>0</v>
      </c>
    </row>
    <row r="207" spans="1:9" x14ac:dyDescent="0.25">
      <c r="A207" s="4">
        <v>247</v>
      </c>
      <c r="B207" s="32">
        <v>44267</v>
      </c>
      <c r="C207" s="242">
        <f t="shared" si="11"/>
        <v>44267</v>
      </c>
      <c r="D207" s="5" t="str">
        <f>VLOOKUP($A207,'Inventory List'!$A$9:$M$163,8)</f>
        <v>Hats, Ball cap, Cotton, Mens, Mens, Green</v>
      </c>
      <c r="E207" s="4">
        <v>4</v>
      </c>
      <c r="F207" s="6">
        <f>VLOOKUP(A207,'Inventory List'!$A$9:$M$163,13)</f>
        <v>6.25</v>
      </c>
      <c r="H207" s="6">
        <f t="shared" si="10"/>
        <v>6.25</v>
      </c>
      <c r="I207" s="6">
        <f t="shared" si="9"/>
        <v>25</v>
      </c>
    </row>
    <row r="208" spans="1:9" x14ac:dyDescent="0.25">
      <c r="A208" s="4">
        <v>248</v>
      </c>
      <c r="B208" s="32">
        <v>44267</v>
      </c>
      <c r="C208" s="242">
        <f t="shared" si="11"/>
        <v>44267</v>
      </c>
      <c r="D208" s="5" t="str">
        <f>VLOOKUP($A208,'Inventory List'!$A$9:$M$163,8)</f>
        <v>Hats, Ball cap, Cotton, Mens, Mens, Red</v>
      </c>
      <c r="E208" s="4">
        <v>0</v>
      </c>
      <c r="F208" s="6">
        <f>VLOOKUP(A208,'Inventory List'!$A$9:$M$163,13)</f>
        <v>6.25</v>
      </c>
      <c r="H208" s="6">
        <f t="shared" si="10"/>
        <v>6.25</v>
      </c>
      <c r="I208" s="6">
        <f t="shared" si="9"/>
        <v>0</v>
      </c>
    </row>
    <row r="209" spans="1:9" x14ac:dyDescent="0.25">
      <c r="A209" s="4">
        <v>106</v>
      </c>
      <c r="B209" s="32">
        <v>44267</v>
      </c>
      <c r="C209" s="242">
        <f t="shared" si="11"/>
        <v>44267</v>
      </c>
      <c r="D209" s="5" t="str">
        <f>VLOOKUP($A209,'Inventory List'!$A$9:$M$163,8)</f>
        <v>Clothing, Pant, Dress, Mens, L, Black</v>
      </c>
      <c r="E209" s="4">
        <v>16</v>
      </c>
      <c r="F209" s="6">
        <f>VLOOKUP(A209,'Inventory List'!$A$9:$M$163,13)</f>
        <v>40</v>
      </c>
      <c r="H209" s="6">
        <f t="shared" si="10"/>
        <v>40</v>
      </c>
      <c r="I209" s="6">
        <f t="shared" si="9"/>
        <v>640</v>
      </c>
    </row>
    <row r="210" spans="1:9" x14ac:dyDescent="0.25">
      <c r="A210" s="4">
        <v>107</v>
      </c>
      <c r="B210" s="32">
        <v>44267</v>
      </c>
      <c r="C210" s="242">
        <f t="shared" si="11"/>
        <v>44267</v>
      </c>
      <c r="D210" s="5" t="str">
        <f>VLOOKUP($A210,'Inventory List'!$A$9:$M$163,8)</f>
        <v>Clothing, Pant, Dress, Mens, L, Brown</v>
      </c>
      <c r="E210" s="4">
        <v>8</v>
      </c>
      <c r="F210" s="6">
        <f>VLOOKUP(A210,'Inventory List'!$A$9:$M$163,13)</f>
        <v>40</v>
      </c>
      <c r="H210" s="6">
        <f t="shared" si="10"/>
        <v>40</v>
      </c>
      <c r="I210" s="6">
        <f t="shared" si="9"/>
        <v>320</v>
      </c>
    </row>
    <row r="211" spans="1:9" x14ac:dyDescent="0.25">
      <c r="A211" s="4">
        <v>108</v>
      </c>
      <c r="B211" s="32">
        <v>44267</v>
      </c>
      <c r="C211" s="242">
        <f t="shared" si="11"/>
        <v>44267</v>
      </c>
      <c r="D211" s="5" t="str">
        <f>VLOOKUP($A211,'Inventory List'!$A$9:$M$163,8)</f>
        <v>Clothing, Pant, Dress, Mens, L, Tan</v>
      </c>
      <c r="E211" s="4">
        <v>0</v>
      </c>
      <c r="F211" s="6">
        <f>VLOOKUP(A211,'Inventory List'!$A$9:$M$163,13)</f>
        <v>40</v>
      </c>
      <c r="H211" s="6">
        <f t="shared" si="10"/>
        <v>40</v>
      </c>
      <c r="I211" s="6">
        <f t="shared" si="9"/>
        <v>0</v>
      </c>
    </row>
    <row r="212" spans="1:9" x14ac:dyDescent="0.25">
      <c r="A212" s="4">
        <v>112</v>
      </c>
      <c r="B212" s="32">
        <v>44268</v>
      </c>
      <c r="C212" s="242">
        <f t="shared" si="11"/>
        <v>44268</v>
      </c>
      <c r="D212" s="5" t="str">
        <f>VLOOKUP($A212,'Inventory List'!$A$9:$M$163,8)</f>
        <v>Clothing, Pant, Dress, Womens, M, Black</v>
      </c>
      <c r="E212" s="4">
        <v>0</v>
      </c>
      <c r="F212" s="6">
        <f>VLOOKUP(A212,'Inventory List'!$A$9:$M$163,13)</f>
        <v>32.5</v>
      </c>
      <c r="H212" s="6">
        <f t="shared" si="10"/>
        <v>32.5</v>
      </c>
      <c r="I212" s="6">
        <f t="shared" si="9"/>
        <v>0</v>
      </c>
    </row>
    <row r="213" spans="1:9" x14ac:dyDescent="0.25">
      <c r="A213" s="4">
        <v>113</v>
      </c>
      <c r="B213" s="32">
        <v>44268</v>
      </c>
      <c r="C213" s="242">
        <f t="shared" si="11"/>
        <v>44268</v>
      </c>
      <c r="D213" s="5" t="str">
        <f>VLOOKUP($A213,'Inventory List'!$A$9:$M$163,8)</f>
        <v>Clothing, Pant, Dress, Womens, M, Brown</v>
      </c>
      <c r="E213" s="4">
        <v>6</v>
      </c>
      <c r="F213" s="6">
        <f>VLOOKUP(A213,'Inventory List'!$A$9:$M$163,13)</f>
        <v>32.5</v>
      </c>
      <c r="H213" s="6">
        <f t="shared" si="10"/>
        <v>32.5</v>
      </c>
      <c r="I213" s="6">
        <f t="shared" si="9"/>
        <v>195</v>
      </c>
    </row>
    <row r="214" spans="1:9" x14ac:dyDescent="0.25">
      <c r="A214" s="4">
        <v>114</v>
      </c>
      <c r="B214" s="32">
        <v>44268</v>
      </c>
      <c r="C214" s="242">
        <f t="shared" si="11"/>
        <v>44268</v>
      </c>
      <c r="D214" s="5" t="str">
        <f>VLOOKUP($A214,'Inventory List'!$A$9:$M$163,8)</f>
        <v>Clothing, Pant, Dress, Womens, M, Tan</v>
      </c>
      <c r="E214" s="4">
        <v>16</v>
      </c>
      <c r="F214" s="6">
        <f>VLOOKUP(A214,'Inventory List'!$A$9:$M$163,13)</f>
        <v>32.5</v>
      </c>
      <c r="H214" s="6">
        <f t="shared" si="10"/>
        <v>32.5</v>
      </c>
      <c r="I214" s="6">
        <f t="shared" si="9"/>
        <v>520</v>
      </c>
    </row>
    <row r="215" spans="1:9" x14ac:dyDescent="0.25">
      <c r="A215" s="4">
        <v>181</v>
      </c>
      <c r="B215" s="32">
        <v>44268</v>
      </c>
      <c r="C215" s="242">
        <f t="shared" si="11"/>
        <v>44268</v>
      </c>
      <c r="D215" s="5" t="str">
        <f>VLOOKUP($A215,'Inventory List'!$A$9:$M$163,8)</f>
        <v>Clothing, Skirt &amp; Top Set, Playtime, Girls, S, Flowered</v>
      </c>
      <c r="E215" s="4">
        <v>4</v>
      </c>
      <c r="F215" s="6">
        <f>VLOOKUP(A215,'Inventory List'!$A$9:$M$163,13)</f>
        <v>25</v>
      </c>
      <c r="H215" s="6">
        <f t="shared" si="10"/>
        <v>25</v>
      </c>
      <c r="I215" s="6">
        <f t="shared" si="9"/>
        <v>100</v>
      </c>
    </row>
    <row r="216" spans="1:9" x14ac:dyDescent="0.25">
      <c r="A216" s="4">
        <v>182</v>
      </c>
      <c r="B216" s="32">
        <v>44268</v>
      </c>
      <c r="C216" s="242">
        <f t="shared" si="11"/>
        <v>44268</v>
      </c>
      <c r="D216" s="5" t="str">
        <f>VLOOKUP($A216,'Inventory List'!$A$9:$M$163,8)</f>
        <v>Clothing, Skirt &amp; Top Set, Playtime, Girls, S, Butterflies</v>
      </c>
      <c r="E216" s="4">
        <v>6</v>
      </c>
      <c r="F216" s="6">
        <f>VLOOKUP(A216,'Inventory List'!$A$9:$M$163,13)</f>
        <v>25</v>
      </c>
      <c r="H216" s="6">
        <f t="shared" si="10"/>
        <v>25</v>
      </c>
      <c r="I216" s="6">
        <f t="shared" si="9"/>
        <v>150</v>
      </c>
    </row>
    <row r="217" spans="1:9" x14ac:dyDescent="0.25">
      <c r="A217" s="4">
        <v>183</v>
      </c>
      <c r="B217" s="32">
        <v>44269</v>
      </c>
      <c r="C217" s="242">
        <f t="shared" si="11"/>
        <v>44269</v>
      </c>
      <c r="D217" s="5" t="str">
        <f>VLOOKUP($A217,'Inventory List'!$A$9:$M$163,8)</f>
        <v>Clothing, Skirt &amp; Top Set, Playtime, Girls, S, Animals</v>
      </c>
      <c r="E217" s="4">
        <v>12</v>
      </c>
      <c r="F217" s="6">
        <f>VLOOKUP(A217,'Inventory List'!$A$9:$M$163,13)</f>
        <v>25</v>
      </c>
      <c r="H217" s="6">
        <f t="shared" si="10"/>
        <v>25</v>
      </c>
      <c r="I217" s="6">
        <f t="shared" si="9"/>
        <v>300</v>
      </c>
    </row>
    <row r="218" spans="1:9" x14ac:dyDescent="0.25">
      <c r="A218" s="4">
        <v>184</v>
      </c>
      <c r="B218" s="32">
        <v>44269</v>
      </c>
      <c r="C218" s="242">
        <f t="shared" si="11"/>
        <v>44269</v>
      </c>
      <c r="D218" s="5" t="str">
        <f>VLOOKUP($A218,'Inventory List'!$A$9:$M$163,8)</f>
        <v>Clothing, Skirt &amp; Top Set, Playtime, Girls, M, Flowered</v>
      </c>
      <c r="E218" s="4">
        <v>16</v>
      </c>
      <c r="F218" s="6">
        <f>VLOOKUP(A218,'Inventory List'!$A$9:$M$163,13)</f>
        <v>28.75</v>
      </c>
      <c r="H218" s="6">
        <f t="shared" si="10"/>
        <v>28.75</v>
      </c>
      <c r="I218" s="6">
        <f t="shared" si="9"/>
        <v>460</v>
      </c>
    </row>
    <row r="219" spans="1:9" x14ac:dyDescent="0.25">
      <c r="A219" s="4">
        <v>185</v>
      </c>
      <c r="B219" s="32">
        <v>44269</v>
      </c>
      <c r="C219" s="242">
        <f t="shared" si="11"/>
        <v>44269</v>
      </c>
      <c r="D219" s="5" t="str">
        <f>VLOOKUP($A219,'Inventory List'!$A$9:$M$163,8)</f>
        <v>Clothing, Skirt &amp; Top Set, Playtime, Girls, M, Butterflies</v>
      </c>
      <c r="E219" s="4">
        <v>6</v>
      </c>
      <c r="F219" s="6">
        <f>VLOOKUP(A219,'Inventory List'!$A$9:$M$163,13)</f>
        <v>28.75</v>
      </c>
      <c r="H219" s="6">
        <f t="shared" si="10"/>
        <v>28.75</v>
      </c>
      <c r="I219" s="6">
        <f t="shared" si="9"/>
        <v>172.5</v>
      </c>
    </row>
    <row r="220" spans="1:9" x14ac:dyDescent="0.25">
      <c r="A220" s="4">
        <v>186</v>
      </c>
      <c r="B220" s="32">
        <v>44269</v>
      </c>
      <c r="C220" s="242">
        <f t="shared" si="11"/>
        <v>44269</v>
      </c>
      <c r="D220" s="5" t="str">
        <f>VLOOKUP($A220,'Inventory List'!$A$9:$M$163,8)</f>
        <v>Clothing, Skirt &amp; Top Set, Playtime, Girls, M, Animals</v>
      </c>
      <c r="E220" s="4">
        <v>14</v>
      </c>
      <c r="F220" s="6">
        <f>VLOOKUP(A220,'Inventory List'!$A$9:$M$163,13)</f>
        <v>28.75</v>
      </c>
      <c r="H220" s="6">
        <f t="shared" si="10"/>
        <v>28.75</v>
      </c>
      <c r="I220" s="6">
        <f t="shared" si="9"/>
        <v>402.5</v>
      </c>
    </row>
    <row r="221" spans="1:9" x14ac:dyDescent="0.25">
      <c r="A221" s="4">
        <v>139</v>
      </c>
      <c r="B221" s="32">
        <v>44274</v>
      </c>
      <c r="C221" s="242">
        <f t="shared" si="11"/>
        <v>44274</v>
      </c>
      <c r="D221" s="5" t="str">
        <f>VLOOKUP($A221,'Inventory List'!$A$9:$M$163,8)</f>
        <v>Clothing, Pant, Casual, Mens, M, Green</v>
      </c>
      <c r="E221" s="4">
        <v>6</v>
      </c>
      <c r="F221" s="6">
        <f>VLOOKUP(A221,'Inventory List'!$A$9:$M$163,13)</f>
        <v>55</v>
      </c>
      <c r="H221" s="6">
        <f t="shared" si="10"/>
        <v>55</v>
      </c>
      <c r="I221" s="6">
        <f t="shared" si="9"/>
        <v>330</v>
      </c>
    </row>
    <row r="222" spans="1:9" x14ac:dyDescent="0.25">
      <c r="A222" s="4">
        <v>140</v>
      </c>
      <c r="B222" s="32">
        <v>44274</v>
      </c>
      <c r="C222" s="242">
        <f t="shared" si="11"/>
        <v>44274</v>
      </c>
      <c r="D222" s="5" t="str">
        <f>VLOOKUP($A222,'Inventory List'!$A$9:$M$163,8)</f>
        <v>Clothing, Pant, Casual, Mens, M, Blue</v>
      </c>
      <c r="E222" s="4">
        <v>8</v>
      </c>
      <c r="F222" s="6">
        <f>VLOOKUP(A222,'Inventory List'!$A$9:$M$163,13)</f>
        <v>55</v>
      </c>
      <c r="H222" s="6">
        <f t="shared" si="10"/>
        <v>55</v>
      </c>
      <c r="I222" s="6">
        <f t="shared" si="9"/>
        <v>440</v>
      </c>
    </row>
    <row r="223" spans="1:9" x14ac:dyDescent="0.25">
      <c r="A223" s="4">
        <v>141</v>
      </c>
      <c r="B223" s="32">
        <v>44274</v>
      </c>
      <c r="C223" s="242">
        <f t="shared" si="11"/>
        <v>44274</v>
      </c>
      <c r="D223" s="5" t="str">
        <f>VLOOKUP($A223,'Inventory List'!$A$9:$M$163,8)</f>
        <v>Clothing, Pant, Casual, Mens, M, White</v>
      </c>
      <c r="E223" s="4">
        <v>4</v>
      </c>
      <c r="F223" s="6">
        <f>VLOOKUP(A223,'Inventory List'!$A$9:$M$163,13)</f>
        <v>55</v>
      </c>
      <c r="H223" s="6">
        <f t="shared" si="10"/>
        <v>55</v>
      </c>
      <c r="I223" s="6">
        <f t="shared" si="9"/>
        <v>220</v>
      </c>
    </row>
    <row r="224" spans="1:9" x14ac:dyDescent="0.25">
      <c r="A224" s="4">
        <v>148</v>
      </c>
      <c r="B224" s="32">
        <v>44275</v>
      </c>
      <c r="C224" s="242">
        <f t="shared" si="11"/>
        <v>44275</v>
      </c>
      <c r="D224" s="5" t="str">
        <f>VLOOKUP($A224,'Inventory List'!$A$9:$M$163,8)</f>
        <v>Clothing, Pant, Casual, Womens, M, Green</v>
      </c>
      <c r="E224" s="4">
        <v>6</v>
      </c>
      <c r="F224" s="6">
        <f>VLOOKUP(A224,'Inventory List'!$A$9:$M$163,13)</f>
        <v>55</v>
      </c>
      <c r="H224" s="6">
        <f t="shared" si="10"/>
        <v>55</v>
      </c>
      <c r="I224" s="6">
        <f t="shared" si="9"/>
        <v>330</v>
      </c>
    </row>
    <row r="225" spans="1:9" x14ac:dyDescent="0.25">
      <c r="A225" s="4">
        <v>149</v>
      </c>
      <c r="B225" s="32">
        <v>44275</v>
      </c>
      <c r="C225" s="242">
        <f t="shared" si="11"/>
        <v>44275</v>
      </c>
      <c r="D225" s="5" t="str">
        <f>VLOOKUP($A225,'Inventory List'!$A$9:$M$163,8)</f>
        <v>Clothing, Pant, Casual, Womens, M, Blue</v>
      </c>
      <c r="E225" s="4">
        <v>4</v>
      </c>
      <c r="F225" s="6">
        <f>VLOOKUP(A225,'Inventory List'!$A$9:$M$163,13)</f>
        <v>55</v>
      </c>
      <c r="H225" s="6">
        <f t="shared" si="10"/>
        <v>55</v>
      </c>
      <c r="I225" s="6">
        <f t="shared" si="9"/>
        <v>220</v>
      </c>
    </row>
    <row r="226" spans="1:9" x14ac:dyDescent="0.25">
      <c r="A226" s="4">
        <v>150</v>
      </c>
      <c r="B226" s="32">
        <v>44275</v>
      </c>
      <c r="C226" s="242">
        <f t="shared" si="11"/>
        <v>44275</v>
      </c>
      <c r="D226" s="5" t="str">
        <f>VLOOKUP($A226,'Inventory List'!$A$9:$M$163,8)</f>
        <v>Clothing, Pant, Casual, Womens, M, White</v>
      </c>
      <c r="E226" s="4">
        <v>2</v>
      </c>
      <c r="F226" s="6">
        <f>VLOOKUP(A226,'Inventory List'!$A$9:$M$163,13)</f>
        <v>55</v>
      </c>
      <c r="H226" s="6">
        <f t="shared" si="10"/>
        <v>55</v>
      </c>
      <c r="I226" s="6">
        <f t="shared" si="9"/>
        <v>110</v>
      </c>
    </row>
    <row r="227" spans="1:9" x14ac:dyDescent="0.25">
      <c r="A227" s="4">
        <v>157</v>
      </c>
      <c r="B227" s="32">
        <v>44275</v>
      </c>
      <c r="C227" s="242">
        <f t="shared" si="11"/>
        <v>44275</v>
      </c>
      <c r="D227" s="5" t="str">
        <f>VLOOKUP($A227,'Inventory List'!$A$9:$M$163,8)</f>
        <v>Clothing, Pant, Casual, Boys, M, Green</v>
      </c>
      <c r="E227" s="4">
        <v>6</v>
      </c>
      <c r="F227" s="6">
        <f>VLOOKUP(A227,'Inventory List'!$A$9:$M$163,13)</f>
        <v>36.25</v>
      </c>
      <c r="H227" s="6">
        <f t="shared" si="10"/>
        <v>36.25</v>
      </c>
      <c r="I227" s="6">
        <f t="shared" si="9"/>
        <v>217.5</v>
      </c>
    </row>
    <row r="228" spans="1:9" x14ac:dyDescent="0.25">
      <c r="A228" s="4">
        <v>158</v>
      </c>
      <c r="B228" s="32">
        <v>44276</v>
      </c>
      <c r="C228" s="242">
        <f t="shared" si="11"/>
        <v>44276</v>
      </c>
      <c r="D228" s="5" t="str">
        <f>VLOOKUP($A228,'Inventory List'!$A$9:$M$163,8)</f>
        <v>Clothing, Pant, Casual, Boys, M, Blue</v>
      </c>
      <c r="E228" s="4">
        <v>8</v>
      </c>
      <c r="F228" s="6">
        <f>VLOOKUP(A228,'Inventory List'!$A$9:$M$163,13)</f>
        <v>36.25</v>
      </c>
      <c r="H228" s="6">
        <f t="shared" si="10"/>
        <v>36.25</v>
      </c>
      <c r="I228" s="6">
        <f t="shared" si="9"/>
        <v>290</v>
      </c>
    </row>
    <row r="229" spans="1:9" x14ac:dyDescent="0.25">
      <c r="A229" s="4">
        <v>159</v>
      </c>
      <c r="B229" s="32">
        <v>44276</v>
      </c>
      <c r="C229" s="242">
        <f t="shared" si="11"/>
        <v>44276</v>
      </c>
      <c r="D229" s="5" t="str">
        <f>VLOOKUP($A229,'Inventory List'!$A$9:$M$163,8)</f>
        <v>Clothing, Pant, Casual, Boys, M, White</v>
      </c>
      <c r="E229" s="4">
        <v>6</v>
      </c>
      <c r="F229" s="6">
        <f>VLOOKUP(A229,'Inventory List'!$A$9:$M$163,13)</f>
        <v>36.25</v>
      </c>
      <c r="H229" s="6">
        <f t="shared" si="10"/>
        <v>36.25</v>
      </c>
      <c r="I229" s="6">
        <f t="shared" si="9"/>
        <v>217.5</v>
      </c>
    </row>
    <row r="230" spans="1:9" x14ac:dyDescent="0.25">
      <c r="A230" s="4">
        <v>166</v>
      </c>
      <c r="B230" s="32">
        <v>44281</v>
      </c>
      <c r="C230" s="242">
        <f t="shared" si="11"/>
        <v>44281</v>
      </c>
      <c r="D230" s="5" t="str">
        <f>VLOOKUP($A230,'Inventory List'!$A$9:$M$163,8)</f>
        <v>Clothing, Pant, Casual, Girls, M, Green</v>
      </c>
      <c r="E230" s="4">
        <v>4</v>
      </c>
      <c r="F230" s="6">
        <f>VLOOKUP(A230,'Inventory List'!$A$9:$M$163,13)</f>
        <v>36.25</v>
      </c>
      <c r="H230" s="6">
        <f t="shared" si="10"/>
        <v>36.25</v>
      </c>
      <c r="I230" s="6">
        <f t="shared" ref="I230:I238" si="12">H230*E230</f>
        <v>145</v>
      </c>
    </row>
    <row r="231" spans="1:9" x14ac:dyDescent="0.25">
      <c r="A231" s="4">
        <v>167</v>
      </c>
      <c r="B231" s="32">
        <v>44281</v>
      </c>
      <c r="C231" s="242">
        <f t="shared" si="11"/>
        <v>44281</v>
      </c>
      <c r="D231" s="5" t="str">
        <f>VLOOKUP($A231,'Inventory List'!$A$9:$M$163,8)</f>
        <v>Clothing, Pant, Casual, Girls, M, Blue</v>
      </c>
      <c r="E231" s="4">
        <v>10</v>
      </c>
      <c r="F231" s="6">
        <f>VLOOKUP(A231,'Inventory List'!$A$9:$M$163,13)</f>
        <v>36.25</v>
      </c>
      <c r="H231" s="6">
        <f t="shared" si="10"/>
        <v>36.25</v>
      </c>
      <c r="I231" s="6">
        <f t="shared" si="12"/>
        <v>362.5</v>
      </c>
    </row>
    <row r="232" spans="1:9" x14ac:dyDescent="0.25">
      <c r="A232" s="4">
        <v>168</v>
      </c>
      <c r="B232" s="32">
        <v>44281</v>
      </c>
      <c r="C232" s="242">
        <f t="shared" si="11"/>
        <v>44281</v>
      </c>
      <c r="D232" s="5" t="str">
        <f>VLOOKUP($A232,'Inventory List'!$A$9:$M$163,8)</f>
        <v>Clothing, Pant, Casual, Girls, M, White</v>
      </c>
      <c r="E232" s="4">
        <v>2</v>
      </c>
      <c r="F232" s="6">
        <f>VLOOKUP(A232,'Inventory List'!$A$9:$M$163,13)</f>
        <v>36.25</v>
      </c>
      <c r="H232" s="6">
        <f t="shared" si="10"/>
        <v>36.25</v>
      </c>
      <c r="I232" s="6">
        <f t="shared" si="12"/>
        <v>72.5</v>
      </c>
    </row>
    <row r="233" spans="1:9" x14ac:dyDescent="0.25">
      <c r="A233" s="4">
        <v>175</v>
      </c>
      <c r="B233" s="32">
        <v>44282</v>
      </c>
      <c r="C233" s="242">
        <f t="shared" si="11"/>
        <v>44282</v>
      </c>
      <c r="D233" s="5" t="str">
        <f>VLOOKUP($A233,'Inventory List'!$A$9:$M$163,8)</f>
        <v>Clothing, Skirt, Flare, Womens, M, Blue</v>
      </c>
      <c r="E233" s="4">
        <v>8</v>
      </c>
      <c r="F233" s="6">
        <f>VLOOKUP(A233,'Inventory List'!$A$9:$M$163,13)</f>
        <v>73.75</v>
      </c>
      <c r="H233" s="6">
        <f t="shared" si="10"/>
        <v>73.75</v>
      </c>
      <c r="I233" s="6">
        <f t="shared" si="12"/>
        <v>590</v>
      </c>
    </row>
    <row r="234" spans="1:9" x14ac:dyDescent="0.25">
      <c r="A234" s="4">
        <v>176</v>
      </c>
      <c r="B234" s="32">
        <v>44282</v>
      </c>
      <c r="C234" s="242">
        <f t="shared" si="11"/>
        <v>44282</v>
      </c>
      <c r="D234" s="5" t="str">
        <f>VLOOKUP($A234,'Inventory List'!$A$9:$M$163,8)</f>
        <v>Clothing, Skirt, Flare, Womens, M, Yellow</v>
      </c>
      <c r="E234" s="4">
        <v>2</v>
      </c>
      <c r="F234" s="6">
        <f>VLOOKUP(A234,'Inventory List'!$A$9:$M$163,13)</f>
        <v>73.75</v>
      </c>
      <c r="H234" s="6">
        <f t="shared" si="10"/>
        <v>73.75</v>
      </c>
      <c r="I234" s="6">
        <f t="shared" si="12"/>
        <v>147.5</v>
      </c>
    </row>
    <row r="235" spans="1:9" x14ac:dyDescent="0.25">
      <c r="A235" s="4">
        <v>177</v>
      </c>
      <c r="B235" s="32">
        <v>44282</v>
      </c>
      <c r="C235" s="242">
        <f t="shared" si="11"/>
        <v>44282</v>
      </c>
      <c r="D235" s="5" t="str">
        <f>VLOOKUP($A235,'Inventory List'!$A$9:$M$163,8)</f>
        <v>Clothing, Skirt, Flare, Womens, M, Pink</v>
      </c>
      <c r="E235" s="4">
        <v>10</v>
      </c>
      <c r="F235" s="6">
        <f>VLOOKUP(A235,'Inventory List'!$A$9:$M$163,13)</f>
        <v>73.75</v>
      </c>
      <c r="H235" s="6">
        <f t="shared" si="10"/>
        <v>73.75</v>
      </c>
      <c r="I235" s="6">
        <f t="shared" si="12"/>
        <v>737.5</v>
      </c>
    </row>
    <row r="236" spans="1:9" x14ac:dyDescent="0.25">
      <c r="A236" s="4">
        <v>184</v>
      </c>
      <c r="B236" s="32">
        <v>44283</v>
      </c>
      <c r="C236" s="242">
        <f t="shared" si="11"/>
        <v>44283</v>
      </c>
      <c r="D236" s="5" t="str">
        <f>VLOOKUP($A236,'Inventory List'!$A$9:$M$163,8)</f>
        <v>Clothing, Skirt &amp; Top Set, Playtime, Girls, M, Flowered</v>
      </c>
      <c r="E236" s="4">
        <v>8</v>
      </c>
      <c r="F236" s="6">
        <f>VLOOKUP(A236,'Inventory List'!$A$9:$M$163,13)</f>
        <v>28.75</v>
      </c>
      <c r="H236" s="6">
        <f t="shared" si="10"/>
        <v>28.75</v>
      </c>
      <c r="I236" s="6">
        <f t="shared" si="12"/>
        <v>230</v>
      </c>
    </row>
    <row r="237" spans="1:9" x14ac:dyDescent="0.25">
      <c r="A237" s="4">
        <v>185</v>
      </c>
      <c r="B237" s="32">
        <v>44283</v>
      </c>
      <c r="C237" s="242">
        <f t="shared" si="11"/>
        <v>44283</v>
      </c>
      <c r="D237" s="5" t="str">
        <f>VLOOKUP($A237,'Inventory List'!$A$9:$M$163,8)</f>
        <v>Clothing, Skirt &amp; Top Set, Playtime, Girls, M, Butterflies</v>
      </c>
      <c r="E237" s="4">
        <v>4</v>
      </c>
      <c r="F237" s="6">
        <f>VLOOKUP(A237,'Inventory List'!$A$9:$M$163,13)</f>
        <v>28.75</v>
      </c>
      <c r="H237" s="6">
        <f t="shared" si="10"/>
        <v>28.75</v>
      </c>
      <c r="I237" s="6">
        <f t="shared" si="12"/>
        <v>115</v>
      </c>
    </row>
    <row r="238" spans="1:9" x14ac:dyDescent="0.25">
      <c r="A238" s="4">
        <v>186</v>
      </c>
      <c r="B238" s="32">
        <v>44283</v>
      </c>
      <c r="C238" s="242">
        <f t="shared" si="11"/>
        <v>44283</v>
      </c>
      <c r="D238" s="5" t="str">
        <f>VLOOKUP($A238,'Inventory List'!$A$9:$M$163,8)</f>
        <v>Clothing, Skirt &amp; Top Set, Playtime, Girls, M, Animals</v>
      </c>
      <c r="E238" s="4">
        <v>6</v>
      </c>
      <c r="F238" s="6">
        <f>VLOOKUP(A238,'Inventory List'!$A$9:$M$163,13)</f>
        <v>28.75</v>
      </c>
      <c r="H238" s="6">
        <f t="shared" si="10"/>
        <v>28.75</v>
      </c>
      <c r="I238" s="6">
        <f t="shared" si="12"/>
        <v>172.5</v>
      </c>
    </row>
  </sheetData>
  <sheetProtection algorithmName="SHA-512" hashValue="5wd+6uS8x5VZCKusl5+xhctRoIoi7YM2s3qi3MoxJ/DmvvMMtgY1llqLFTYdvBUj4zgoErf3vodTXlKWuX4ERg==" saltValue="PI0xvQupyiNhKy/TeteNKw==" spinCount="100000" sheet="1" objects="1" scenarios="1" selectLockedCells="1" selectUnlockedCells="1"/>
  <mergeCells count="1">
    <mergeCell ref="I5:I7"/>
  </mergeCells>
  <phoneticPr fontId="0" type="noConversion"/>
  <conditionalFormatting sqref="J8:J1048576">
    <cfRule type="cellIs" dxfId="34" priority="2" stopIfTrue="1" operator="equal">
      <formula>0</formula>
    </cfRule>
  </conditionalFormatting>
  <conditionalFormatting sqref="I8 I5">
    <cfRule type="cellIs" dxfId="33" priority="1" stopIfTrue="1" operator="equal">
      <formula>0</formula>
    </cfRule>
  </conditionalFormatting>
  <pageMargins left="0.75" right="0.75" top="1" bottom="1" header="0.5" footer="0.5"/>
  <pageSetup orientation="portrait" r:id="rId1"/>
  <headerFooter alignWithMargins="0"/>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44"/>
  <sheetViews>
    <sheetView zoomScale="70" zoomScaleNormal="70" workbookViewId="0">
      <pane ySplit="7" topLeftCell="A8" activePane="bottomLeft" state="frozen"/>
      <selection pane="bottomLeft" activeCell="Q29" sqref="Q29"/>
    </sheetView>
  </sheetViews>
  <sheetFormatPr defaultRowHeight="18" x14ac:dyDescent="0.25"/>
  <cols>
    <col min="1" max="1" width="12.09765625" style="247" bestFit="1" customWidth="1"/>
    <col min="2" max="2" width="20.8984375" style="42" bestFit="1" customWidth="1"/>
    <col min="3" max="16384" width="8.796875" style="29"/>
  </cols>
  <sheetData>
    <row r="1" spans="1:2" x14ac:dyDescent="0.25">
      <c r="A1" s="238" t="s">
        <v>0</v>
      </c>
    </row>
    <row r="2" spans="1:2" x14ac:dyDescent="0.25">
      <c r="A2" s="238" t="s">
        <v>8</v>
      </c>
    </row>
    <row r="3" spans="1:2" x14ac:dyDescent="0.25">
      <c r="A3" s="238" t="s">
        <v>204</v>
      </c>
    </row>
    <row r="4" spans="1:2" x14ac:dyDescent="0.25">
      <c r="A4" s="238" t="s">
        <v>460</v>
      </c>
    </row>
    <row r="7" spans="1:2" x14ac:dyDescent="0.25">
      <c r="A7" s="246" t="s">
        <v>241</v>
      </c>
      <c r="B7" s="42" t="s">
        <v>321</v>
      </c>
    </row>
    <row r="8" spans="1:2" x14ac:dyDescent="0.25">
      <c r="A8" s="247" t="s">
        <v>287</v>
      </c>
      <c r="B8" s="42">
        <v>1536</v>
      </c>
    </row>
    <row r="9" spans="1:2" x14ac:dyDescent="0.25">
      <c r="A9" s="247" t="s">
        <v>288</v>
      </c>
      <c r="B9" s="42">
        <v>1710</v>
      </c>
    </row>
    <row r="10" spans="1:2" x14ac:dyDescent="0.25">
      <c r="A10" s="247" t="s">
        <v>289</v>
      </c>
      <c r="B10" s="42">
        <v>1165</v>
      </c>
    </row>
    <row r="11" spans="1:2" x14ac:dyDescent="0.25">
      <c r="A11" s="247" t="s">
        <v>290</v>
      </c>
      <c r="B11" s="42">
        <v>1630</v>
      </c>
    </row>
    <row r="12" spans="1:2" x14ac:dyDescent="0.25">
      <c r="A12" s="247" t="s">
        <v>291</v>
      </c>
      <c r="B12" s="42">
        <v>2252.5</v>
      </c>
    </row>
    <row r="13" spans="1:2" x14ac:dyDescent="0.25">
      <c r="A13" s="247" t="s">
        <v>292</v>
      </c>
      <c r="B13" s="42">
        <v>1940</v>
      </c>
    </row>
    <row r="14" spans="1:2" x14ac:dyDescent="0.25">
      <c r="A14" s="247" t="s">
        <v>293</v>
      </c>
      <c r="B14" s="42">
        <v>1657.5</v>
      </c>
    </row>
    <row r="15" spans="1:2" x14ac:dyDescent="0.25">
      <c r="A15" s="247" t="s">
        <v>294</v>
      </c>
      <c r="B15" s="42">
        <v>1007.5</v>
      </c>
    </row>
    <row r="16" spans="1:2" x14ac:dyDescent="0.25">
      <c r="A16" s="247" t="s">
        <v>295</v>
      </c>
      <c r="B16" s="42">
        <v>1477.5</v>
      </c>
    </row>
    <row r="17" spans="1:2" x14ac:dyDescent="0.25">
      <c r="A17" s="247" t="s">
        <v>296</v>
      </c>
      <c r="B17" s="42">
        <v>4020</v>
      </c>
    </row>
    <row r="18" spans="1:2" x14ac:dyDescent="0.25">
      <c r="A18" s="247" t="s">
        <v>297</v>
      </c>
      <c r="B18" s="42">
        <v>1577.5</v>
      </c>
    </row>
    <row r="19" spans="1:2" x14ac:dyDescent="0.25">
      <c r="A19" s="247" t="s">
        <v>298</v>
      </c>
      <c r="B19" s="42">
        <v>765</v>
      </c>
    </row>
    <row r="20" spans="1:2" x14ac:dyDescent="0.25">
      <c r="A20" s="247" t="s">
        <v>299</v>
      </c>
      <c r="B20" s="42">
        <v>235</v>
      </c>
    </row>
    <row r="21" spans="1:2" x14ac:dyDescent="0.25">
      <c r="A21" s="247" t="s">
        <v>300</v>
      </c>
      <c r="B21" s="42">
        <v>488.25</v>
      </c>
    </row>
    <row r="22" spans="1:2" x14ac:dyDescent="0.25">
      <c r="A22" s="247" t="s">
        <v>301</v>
      </c>
      <c r="B22" s="42">
        <v>520</v>
      </c>
    </row>
    <row r="23" spans="1:2" x14ac:dyDescent="0.25">
      <c r="A23" s="247" t="s">
        <v>302</v>
      </c>
      <c r="B23" s="42">
        <v>545</v>
      </c>
    </row>
    <row r="24" spans="1:2" x14ac:dyDescent="0.25">
      <c r="A24" s="247" t="s">
        <v>303</v>
      </c>
      <c r="B24" s="42">
        <v>360</v>
      </c>
    </row>
    <row r="25" spans="1:2" x14ac:dyDescent="0.25">
      <c r="A25" s="247" t="s">
        <v>304</v>
      </c>
      <c r="B25" s="42">
        <v>408.125</v>
      </c>
    </row>
    <row r="26" spans="1:2" x14ac:dyDescent="0.25">
      <c r="A26" s="247" t="s">
        <v>305</v>
      </c>
      <c r="B26" s="42">
        <v>1345</v>
      </c>
    </row>
    <row r="27" spans="1:2" x14ac:dyDescent="0.25">
      <c r="A27" s="247" t="s">
        <v>306</v>
      </c>
      <c r="B27" s="42">
        <v>265</v>
      </c>
    </row>
    <row r="28" spans="1:2" x14ac:dyDescent="0.25">
      <c r="A28" s="247" t="s">
        <v>307</v>
      </c>
      <c r="B28" s="42">
        <v>150</v>
      </c>
    </row>
    <row r="29" spans="1:2" x14ac:dyDescent="0.25">
      <c r="A29" s="247" t="s">
        <v>308</v>
      </c>
      <c r="B29" s="42">
        <v>2127.5</v>
      </c>
    </row>
    <row r="30" spans="1:2" x14ac:dyDescent="0.25">
      <c r="A30" s="247" t="s">
        <v>309</v>
      </c>
      <c r="B30" s="42">
        <v>895</v>
      </c>
    </row>
    <row r="31" spans="1:2" x14ac:dyDescent="0.25">
      <c r="A31" s="247" t="s">
        <v>310</v>
      </c>
      <c r="B31" s="42">
        <v>207.5</v>
      </c>
    </row>
    <row r="32" spans="1:2" x14ac:dyDescent="0.25">
      <c r="A32" s="247" t="s">
        <v>278</v>
      </c>
      <c r="B32" s="42">
        <v>442.5</v>
      </c>
    </row>
    <row r="33" spans="1:2" x14ac:dyDescent="0.25">
      <c r="A33" s="247" t="s">
        <v>311</v>
      </c>
      <c r="B33" s="42">
        <v>490</v>
      </c>
    </row>
    <row r="34" spans="1:2" x14ac:dyDescent="0.25">
      <c r="A34" s="247" t="s">
        <v>312</v>
      </c>
      <c r="B34" s="42">
        <v>172.5</v>
      </c>
    </row>
    <row r="35" spans="1:2" x14ac:dyDescent="0.25">
      <c r="A35" s="247" t="s">
        <v>279</v>
      </c>
      <c r="B35" s="42">
        <v>1045</v>
      </c>
    </row>
    <row r="36" spans="1:2" x14ac:dyDescent="0.25">
      <c r="A36" s="247" t="s">
        <v>313</v>
      </c>
      <c r="B36" s="42">
        <v>965</v>
      </c>
    </row>
    <row r="37" spans="1:2" x14ac:dyDescent="0.25">
      <c r="A37" s="247" t="s">
        <v>314</v>
      </c>
      <c r="B37" s="42">
        <v>1335</v>
      </c>
    </row>
    <row r="38" spans="1:2" x14ac:dyDescent="0.25">
      <c r="A38" s="247" t="s">
        <v>315</v>
      </c>
      <c r="B38" s="42">
        <v>990</v>
      </c>
    </row>
    <row r="39" spans="1:2" x14ac:dyDescent="0.25">
      <c r="A39" s="247" t="s">
        <v>316</v>
      </c>
      <c r="B39" s="42">
        <v>877.5</v>
      </c>
    </row>
    <row r="40" spans="1:2" x14ac:dyDescent="0.25">
      <c r="A40" s="247" t="s">
        <v>317</v>
      </c>
      <c r="B40" s="42">
        <v>507.5</v>
      </c>
    </row>
    <row r="41" spans="1:2" x14ac:dyDescent="0.25">
      <c r="A41" s="247" t="s">
        <v>318</v>
      </c>
      <c r="B41" s="42">
        <v>580</v>
      </c>
    </row>
    <row r="42" spans="1:2" x14ac:dyDescent="0.25">
      <c r="A42" s="247" t="s">
        <v>319</v>
      </c>
      <c r="B42" s="42">
        <v>1475</v>
      </c>
    </row>
    <row r="43" spans="1:2" x14ac:dyDescent="0.25">
      <c r="A43" s="247" t="s">
        <v>320</v>
      </c>
      <c r="B43" s="42">
        <v>517.5</v>
      </c>
    </row>
    <row r="44" spans="1:2" x14ac:dyDescent="0.25">
      <c r="A44" s="247" t="s">
        <v>242</v>
      </c>
      <c r="B44" s="42">
        <v>37682.375</v>
      </c>
    </row>
  </sheetData>
  <sheetProtection algorithmName="SHA-512" hashValue="tKjWmEDXQ53cCBXNYzq2Ns9O6xMTiDIOMHmyGJRTOHncDuPR3li8PEND+SFBadXwuzm/hitT1mYKiCHYFswVQA==" saltValue="FiPHPIu8WUBtKXn52pfSZw==" spinCount="100000" sheet="1" objects="1" scenarios="1" selectLockedCells="1" selectUnlockedCells="1"/>
  <phoneticPr fontId="0"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64"/>
  <sheetViews>
    <sheetView zoomScale="70" zoomScaleNormal="70" workbookViewId="0">
      <pane ySplit="8" topLeftCell="A9" activePane="bottomLeft" state="frozen"/>
      <selection pane="bottomLeft" activeCell="S29" sqref="S29"/>
    </sheetView>
  </sheetViews>
  <sheetFormatPr defaultRowHeight="18" x14ac:dyDescent="0.25"/>
  <cols>
    <col min="1" max="1" width="10.796875" style="38" bestFit="1" customWidth="1"/>
    <col min="2" max="2" width="5.09765625" style="38" bestFit="1" customWidth="1"/>
    <col min="3" max="16384" width="8.796875" style="29"/>
  </cols>
  <sheetData>
    <row r="1" spans="1:2" x14ac:dyDescent="0.25">
      <c r="A1" s="238" t="s">
        <v>0</v>
      </c>
    </row>
    <row r="2" spans="1:2" x14ac:dyDescent="0.25">
      <c r="A2" s="238" t="s">
        <v>8</v>
      </c>
    </row>
    <row r="3" spans="1:2" x14ac:dyDescent="0.25">
      <c r="A3" s="238" t="s">
        <v>204</v>
      </c>
    </row>
    <row r="4" spans="1:2" x14ac:dyDescent="0.25">
      <c r="A4" s="238" t="s">
        <v>461</v>
      </c>
    </row>
    <row r="7" spans="1:2" x14ac:dyDescent="0.25">
      <c r="A7" s="248" t="s">
        <v>282</v>
      </c>
      <c r="B7" s="249"/>
    </row>
    <row r="8" spans="1:2" x14ac:dyDescent="0.25">
      <c r="A8" s="248" t="s">
        <v>31</v>
      </c>
      <c r="B8" s="249" t="s">
        <v>261</v>
      </c>
    </row>
    <row r="9" spans="1:2" x14ac:dyDescent="0.25">
      <c r="A9" s="250">
        <v>100</v>
      </c>
      <c r="B9" s="251">
        <v>2</v>
      </c>
    </row>
    <row r="10" spans="1:2" x14ac:dyDescent="0.25">
      <c r="A10" s="252">
        <v>101</v>
      </c>
      <c r="B10" s="253">
        <v>8</v>
      </c>
    </row>
    <row r="11" spans="1:2" x14ac:dyDescent="0.25">
      <c r="A11" s="252">
        <v>102</v>
      </c>
      <c r="B11" s="253">
        <v>4</v>
      </c>
    </row>
    <row r="12" spans="1:2" x14ac:dyDescent="0.25">
      <c r="A12" s="252">
        <v>103</v>
      </c>
      <c r="B12" s="253">
        <v>18</v>
      </c>
    </row>
    <row r="13" spans="1:2" x14ac:dyDescent="0.25">
      <c r="A13" s="252">
        <v>104</v>
      </c>
      <c r="B13" s="253">
        <v>14</v>
      </c>
    </row>
    <row r="14" spans="1:2" x14ac:dyDescent="0.25">
      <c r="A14" s="252">
        <v>105</v>
      </c>
      <c r="B14" s="253">
        <v>10</v>
      </c>
    </row>
    <row r="15" spans="1:2" x14ac:dyDescent="0.25">
      <c r="A15" s="252">
        <v>106</v>
      </c>
      <c r="B15" s="253">
        <v>20</v>
      </c>
    </row>
    <row r="16" spans="1:2" x14ac:dyDescent="0.25">
      <c r="A16" s="252">
        <v>107</v>
      </c>
      <c r="B16" s="253">
        <v>14</v>
      </c>
    </row>
    <row r="17" spans="1:2" x14ac:dyDescent="0.25">
      <c r="A17" s="252">
        <v>108</v>
      </c>
      <c r="B17" s="253">
        <v>4</v>
      </c>
    </row>
    <row r="18" spans="1:2" x14ac:dyDescent="0.25">
      <c r="A18" s="252">
        <v>109</v>
      </c>
      <c r="B18" s="253">
        <v>2</v>
      </c>
    </row>
    <row r="19" spans="1:2" x14ac:dyDescent="0.25">
      <c r="A19" s="252">
        <v>110</v>
      </c>
      <c r="B19" s="253">
        <v>10</v>
      </c>
    </row>
    <row r="20" spans="1:2" x14ac:dyDescent="0.25">
      <c r="A20" s="252">
        <v>111</v>
      </c>
      <c r="B20" s="253">
        <v>10</v>
      </c>
    </row>
    <row r="21" spans="1:2" x14ac:dyDescent="0.25">
      <c r="A21" s="252">
        <v>112</v>
      </c>
      <c r="B21" s="253">
        <v>6</v>
      </c>
    </row>
    <row r="22" spans="1:2" x14ac:dyDescent="0.25">
      <c r="A22" s="252">
        <v>113</v>
      </c>
      <c r="B22" s="253">
        <v>12</v>
      </c>
    </row>
    <row r="23" spans="1:2" x14ac:dyDescent="0.25">
      <c r="A23" s="252">
        <v>114</v>
      </c>
      <c r="B23" s="253">
        <v>20</v>
      </c>
    </row>
    <row r="24" spans="1:2" x14ac:dyDescent="0.25">
      <c r="A24" s="252">
        <v>115</v>
      </c>
      <c r="B24" s="253">
        <v>10</v>
      </c>
    </row>
    <row r="25" spans="1:2" x14ac:dyDescent="0.25">
      <c r="A25" s="252">
        <v>116</v>
      </c>
      <c r="B25" s="253">
        <v>4</v>
      </c>
    </row>
    <row r="26" spans="1:2" x14ac:dyDescent="0.25">
      <c r="A26" s="252">
        <v>117</v>
      </c>
      <c r="B26" s="253">
        <v>2</v>
      </c>
    </row>
    <row r="27" spans="1:2" x14ac:dyDescent="0.25">
      <c r="A27" s="252">
        <v>118</v>
      </c>
      <c r="B27" s="253">
        <v>8</v>
      </c>
    </row>
    <row r="28" spans="1:2" x14ac:dyDescent="0.25">
      <c r="A28" s="252">
        <v>119</v>
      </c>
      <c r="B28" s="253">
        <v>8</v>
      </c>
    </row>
    <row r="29" spans="1:2" x14ac:dyDescent="0.25">
      <c r="A29" s="252">
        <v>120</v>
      </c>
      <c r="B29" s="253">
        <v>4</v>
      </c>
    </row>
    <row r="30" spans="1:2" x14ac:dyDescent="0.25">
      <c r="A30" s="252">
        <v>121</v>
      </c>
      <c r="B30" s="253">
        <v>10</v>
      </c>
    </row>
    <row r="31" spans="1:2" x14ac:dyDescent="0.25">
      <c r="A31" s="252">
        <v>122</v>
      </c>
      <c r="B31" s="253">
        <v>4</v>
      </c>
    </row>
    <row r="32" spans="1:2" x14ac:dyDescent="0.25">
      <c r="A32" s="252">
        <v>123</v>
      </c>
      <c r="B32" s="253">
        <v>2</v>
      </c>
    </row>
    <row r="33" spans="1:2" x14ac:dyDescent="0.25">
      <c r="A33" s="252">
        <v>124</v>
      </c>
      <c r="B33" s="253">
        <v>10</v>
      </c>
    </row>
    <row r="34" spans="1:2" x14ac:dyDescent="0.25">
      <c r="A34" s="252">
        <v>125</v>
      </c>
      <c r="B34" s="253">
        <v>10</v>
      </c>
    </row>
    <row r="35" spans="1:2" x14ac:dyDescent="0.25">
      <c r="A35" s="252">
        <v>126</v>
      </c>
      <c r="B35" s="253">
        <v>8</v>
      </c>
    </row>
    <row r="36" spans="1:2" x14ac:dyDescent="0.25">
      <c r="A36" s="252">
        <v>127</v>
      </c>
      <c r="B36" s="253">
        <v>6</v>
      </c>
    </row>
    <row r="37" spans="1:2" x14ac:dyDescent="0.25">
      <c r="A37" s="252">
        <v>128</v>
      </c>
      <c r="B37" s="253">
        <v>8</v>
      </c>
    </row>
    <row r="38" spans="1:2" x14ac:dyDescent="0.25">
      <c r="A38" s="252">
        <v>129</v>
      </c>
      <c r="B38" s="253">
        <v>10</v>
      </c>
    </row>
    <row r="39" spans="1:2" x14ac:dyDescent="0.25">
      <c r="A39" s="252">
        <v>130</v>
      </c>
      <c r="B39" s="253">
        <v>6</v>
      </c>
    </row>
    <row r="40" spans="1:2" x14ac:dyDescent="0.25">
      <c r="A40" s="252">
        <v>131</v>
      </c>
      <c r="B40" s="253">
        <v>8</v>
      </c>
    </row>
    <row r="41" spans="1:2" x14ac:dyDescent="0.25">
      <c r="A41" s="252">
        <v>132</v>
      </c>
      <c r="B41" s="253">
        <v>10</v>
      </c>
    </row>
    <row r="42" spans="1:2" x14ac:dyDescent="0.25">
      <c r="A42" s="252">
        <v>133</v>
      </c>
      <c r="B42" s="253">
        <v>10</v>
      </c>
    </row>
    <row r="43" spans="1:2" x14ac:dyDescent="0.25">
      <c r="A43" s="252">
        <v>134</v>
      </c>
      <c r="B43" s="253">
        <v>10</v>
      </c>
    </row>
    <row r="44" spans="1:2" x14ac:dyDescent="0.25">
      <c r="A44" s="252">
        <v>135</v>
      </c>
      <c r="B44" s="253">
        <v>4</v>
      </c>
    </row>
    <row r="45" spans="1:2" x14ac:dyDescent="0.25">
      <c r="A45" s="252">
        <v>136</v>
      </c>
      <c r="B45" s="253">
        <v>2</v>
      </c>
    </row>
    <row r="46" spans="1:2" x14ac:dyDescent="0.25">
      <c r="A46" s="252">
        <v>137</v>
      </c>
      <c r="B46" s="253">
        <v>6</v>
      </c>
    </row>
    <row r="47" spans="1:2" x14ac:dyDescent="0.25">
      <c r="A47" s="252">
        <v>138</v>
      </c>
      <c r="B47" s="253">
        <v>6</v>
      </c>
    </row>
    <row r="48" spans="1:2" x14ac:dyDescent="0.25">
      <c r="A48" s="252">
        <v>139</v>
      </c>
      <c r="B48" s="253">
        <v>16</v>
      </c>
    </row>
    <row r="49" spans="1:2" x14ac:dyDescent="0.25">
      <c r="A49" s="252">
        <v>140</v>
      </c>
      <c r="B49" s="253">
        <v>18</v>
      </c>
    </row>
    <row r="50" spans="1:2" x14ac:dyDescent="0.25">
      <c r="A50" s="252">
        <v>141</v>
      </c>
      <c r="B50" s="253">
        <v>12</v>
      </c>
    </row>
    <row r="51" spans="1:2" x14ac:dyDescent="0.25">
      <c r="A51" s="252">
        <v>142</v>
      </c>
      <c r="B51" s="253">
        <v>8</v>
      </c>
    </row>
    <row r="52" spans="1:2" x14ac:dyDescent="0.25">
      <c r="A52" s="252">
        <v>143</v>
      </c>
      <c r="B52" s="253">
        <v>4</v>
      </c>
    </row>
    <row r="53" spans="1:2" x14ac:dyDescent="0.25">
      <c r="A53" s="252">
        <v>144</v>
      </c>
      <c r="B53" s="253">
        <v>4</v>
      </c>
    </row>
    <row r="54" spans="1:2" x14ac:dyDescent="0.25">
      <c r="A54" s="252">
        <v>145</v>
      </c>
      <c r="B54" s="253">
        <v>4</v>
      </c>
    </row>
    <row r="55" spans="1:2" x14ac:dyDescent="0.25">
      <c r="A55" s="252">
        <v>146</v>
      </c>
      <c r="B55" s="253">
        <v>2</v>
      </c>
    </row>
    <row r="56" spans="1:2" x14ac:dyDescent="0.25">
      <c r="A56" s="252">
        <v>147</v>
      </c>
      <c r="B56" s="253">
        <v>2</v>
      </c>
    </row>
    <row r="57" spans="1:2" x14ac:dyDescent="0.25">
      <c r="A57" s="252">
        <v>148</v>
      </c>
      <c r="B57" s="253">
        <v>8</v>
      </c>
    </row>
    <row r="58" spans="1:2" x14ac:dyDescent="0.25">
      <c r="A58" s="252">
        <v>149</v>
      </c>
      <c r="B58" s="253">
        <v>6</v>
      </c>
    </row>
    <row r="59" spans="1:2" x14ac:dyDescent="0.25">
      <c r="A59" s="252">
        <v>150</v>
      </c>
      <c r="B59" s="253">
        <v>4</v>
      </c>
    </row>
    <row r="60" spans="1:2" x14ac:dyDescent="0.25">
      <c r="A60" s="252">
        <v>151</v>
      </c>
      <c r="B60" s="253">
        <v>2</v>
      </c>
    </row>
    <row r="61" spans="1:2" x14ac:dyDescent="0.25">
      <c r="A61" s="252">
        <v>152</v>
      </c>
      <c r="B61" s="253">
        <v>6</v>
      </c>
    </row>
    <row r="62" spans="1:2" x14ac:dyDescent="0.25">
      <c r="A62" s="252">
        <v>153</v>
      </c>
      <c r="B62" s="253">
        <v>4</v>
      </c>
    </row>
    <row r="63" spans="1:2" x14ac:dyDescent="0.25">
      <c r="A63" s="252">
        <v>154</v>
      </c>
      <c r="B63" s="253">
        <v>6</v>
      </c>
    </row>
    <row r="64" spans="1:2" x14ac:dyDescent="0.25">
      <c r="A64" s="252">
        <v>155</v>
      </c>
      <c r="B64" s="253">
        <v>8</v>
      </c>
    </row>
    <row r="65" spans="1:2" x14ac:dyDescent="0.25">
      <c r="A65" s="252">
        <v>156</v>
      </c>
      <c r="B65" s="253">
        <v>4</v>
      </c>
    </row>
    <row r="66" spans="1:2" x14ac:dyDescent="0.25">
      <c r="A66" s="252">
        <v>157</v>
      </c>
      <c r="B66" s="253">
        <v>24</v>
      </c>
    </row>
    <row r="67" spans="1:2" x14ac:dyDescent="0.25">
      <c r="A67" s="252">
        <v>158</v>
      </c>
      <c r="B67" s="253">
        <v>14</v>
      </c>
    </row>
    <row r="68" spans="1:2" x14ac:dyDescent="0.25">
      <c r="A68" s="252">
        <v>159</v>
      </c>
      <c r="B68" s="253">
        <v>8</v>
      </c>
    </row>
    <row r="69" spans="1:2" x14ac:dyDescent="0.25">
      <c r="A69" s="252">
        <v>160</v>
      </c>
      <c r="B69" s="253">
        <v>6</v>
      </c>
    </row>
    <row r="70" spans="1:2" x14ac:dyDescent="0.25">
      <c r="A70" s="252">
        <v>161</v>
      </c>
      <c r="B70" s="253">
        <v>6</v>
      </c>
    </row>
    <row r="71" spans="1:2" x14ac:dyDescent="0.25">
      <c r="A71" s="252">
        <v>162</v>
      </c>
      <c r="B71" s="253">
        <v>6</v>
      </c>
    </row>
    <row r="72" spans="1:2" x14ac:dyDescent="0.25">
      <c r="A72" s="252">
        <v>163</v>
      </c>
      <c r="B72" s="253">
        <v>4</v>
      </c>
    </row>
    <row r="73" spans="1:2" x14ac:dyDescent="0.25">
      <c r="A73" s="252">
        <v>164</v>
      </c>
      <c r="B73" s="253">
        <v>10</v>
      </c>
    </row>
    <row r="74" spans="1:2" x14ac:dyDescent="0.25">
      <c r="A74" s="252">
        <v>165</v>
      </c>
      <c r="B74" s="253">
        <v>4</v>
      </c>
    </row>
    <row r="75" spans="1:2" x14ac:dyDescent="0.25">
      <c r="A75" s="252">
        <v>166</v>
      </c>
      <c r="B75" s="253">
        <v>14</v>
      </c>
    </row>
    <row r="76" spans="1:2" x14ac:dyDescent="0.25">
      <c r="A76" s="252">
        <v>167</v>
      </c>
      <c r="B76" s="253">
        <v>14</v>
      </c>
    </row>
    <row r="77" spans="1:2" x14ac:dyDescent="0.25">
      <c r="A77" s="252">
        <v>168</v>
      </c>
      <c r="B77" s="253">
        <v>6</v>
      </c>
    </row>
    <row r="78" spans="1:2" x14ac:dyDescent="0.25">
      <c r="A78" s="252">
        <v>169</v>
      </c>
      <c r="B78" s="253">
        <v>10</v>
      </c>
    </row>
    <row r="79" spans="1:2" x14ac:dyDescent="0.25">
      <c r="A79" s="252">
        <v>170</v>
      </c>
      <c r="B79" s="253">
        <v>6</v>
      </c>
    </row>
    <row r="80" spans="1:2" x14ac:dyDescent="0.25">
      <c r="A80" s="252">
        <v>171</v>
      </c>
      <c r="B80" s="253">
        <v>6</v>
      </c>
    </row>
    <row r="81" spans="1:2" x14ac:dyDescent="0.25">
      <c r="A81" s="252">
        <v>172</v>
      </c>
      <c r="B81" s="253">
        <v>4</v>
      </c>
    </row>
    <row r="82" spans="1:2" x14ac:dyDescent="0.25">
      <c r="A82" s="252">
        <v>173</v>
      </c>
      <c r="B82" s="253">
        <v>6</v>
      </c>
    </row>
    <row r="83" spans="1:2" x14ac:dyDescent="0.25">
      <c r="A83" s="252">
        <v>174</v>
      </c>
      <c r="B83" s="253">
        <v>4</v>
      </c>
    </row>
    <row r="84" spans="1:2" x14ac:dyDescent="0.25">
      <c r="A84" s="252">
        <v>175</v>
      </c>
      <c r="B84" s="253">
        <v>26</v>
      </c>
    </row>
    <row r="85" spans="1:2" x14ac:dyDescent="0.25">
      <c r="A85" s="252">
        <v>176</v>
      </c>
      <c r="B85" s="253">
        <v>20</v>
      </c>
    </row>
    <row r="86" spans="1:2" x14ac:dyDescent="0.25">
      <c r="A86" s="252">
        <v>177</v>
      </c>
      <c r="B86" s="253">
        <v>24</v>
      </c>
    </row>
    <row r="87" spans="1:2" x14ac:dyDescent="0.25">
      <c r="A87" s="252">
        <v>178</v>
      </c>
      <c r="B87" s="253">
        <v>6</v>
      </c>
    </row>
    <row r="88" spans="1:2" x14ac:dyDescent="0.25">
      <c r="A88" s="252">
        <v>179</v>
      </c>
      <c r="B88" s="253">
        <v>4</v>
      </c>
    </row>
    <row r="89" spans="1:2" x14ac:dyDescent="0.25">
      <c r="A89" s="252">
        <v>180</v>
      </c>
      <c r="B89" s="253">
        <v>8</v>
      </c>
    </row>
    <row r="90" spans="1:2" x14ac:dyDescent="0.25">
      <c r="A90" s="252">
        <v>181</v>
      </c>
      <c r="B90" s="253">
        <v>12</v>
      </c>
    </row>
    <row r="91" spans="1:2" x14ac:dyDescent="0.25">
      <c r="A91" s="252">
        <v>182</v>
      </c>
      <c r="B91" s="253">
        <v>10</v>
      </c>
    </row>
    <row r="92" spans="1:2" x14ac:dyDescent="0.25">
      <c r="A92" s="252">
        <v>183</v>
      </c>
      <c r="B92" s="253">
        <v>20</v>
      </c>
    </row>
    <row r="93" spans="1:2" x14ac:dyDescent="0.25">
      <c r="A93" s="252">
        <v>184</v>
      </c>
      <c r="B93" s="253">
        <v>26</v>
      </c>
    </row>
    <row r="94" spans="1:2" x14ac:dyDescent="0.25">
      <c r="A94" s="252">
        <v>185</v>
      </c>
      <c r="B94" s="253">
        <v>28</v>
      </c>
    </row>
    <row r="95" spans="1:2" x14ac:dyDescent="0.25">
      <c r="A95" s="252">
        <v>186</v>
      </c>
      <c r="B95" s="253">
        <v>26</v>
      </c>
    </row>
    <row r="96" spans="1:2" x14ac:dyDescent="0.25">
      <c r="A96" s="252">
        <v>187</v>
      </c>
      <c r="B96" s="253">
        <v>6</v>
      </c>
    </row>
    <row r="97" spans="1:2" x14ac:dyDescent="0.25">
      <c r="A97" s="252">
        <v>188</v>
      </c>
      <c r="B97" s="253">
        <v>2</v>
      </c>
    </row>
    <row r="98" spans="1:2" x14ac:dyDescent="0.25">
      <c r="A98" s="252">
        <v>189</v>
      </c>
      <c r="B98" s="253">
        <v>2</v>
      </c>
    </row>
    <row r="99" spans="1:2" x14ac:dyDescent="0.25">
      <c r="A99" s="252">
        <v>190</v>
      </c>
      <c r="B99" s="253">
        <v>6</v>
      </c>
    </row>
    <row r="100" spans="1:2" x14ac:dyDescent="0.25">
      <c r="A100" s="252">
        <v>191</v>
      </c>
      <c r="B100" s="253">
        <v>10</v>
      </c>
    </row>
    <row r="101" spans="1:2" x14ac:dyDescent="0.25">
      <c r="A101" s="252">
        <v>192</v>
      </c>
      <c r="B101" s="253">
        <v>10</v>
      </c>
    </row>
    <row r="102" spans="1:2" x14ac:dyDescent="0.25">
      <c r="A102" s="252">
        <v>193</v>
      </c>
      <c r="B102" s="253">
        <v>6</v>
      </c>
    </row>
    <row r="103" spans="1:2" x14ac:dyDescent="0.25">
      <c r="A103" s="252">
        <v>194</v>
      </c>
      <c r="B103" s="253">
        <v>6</v>
      </c>
    </row>
    <row r="104" spans="1:2" x14ac:dyDescent="0.25">
      <c r="A104" s="252">
        <v>195</v>
      </c>
      <c r="B104" s="253">
        <v>18</v>
      </c>
    </row>
    <row r="105" spans="1:2" x14ac:dyDescent="0.25">
      <c r="A105" s="252">
        <v>196</v>
      </c>
      <c r="B105" s="253">
        <v>2</v>
      </c>
    </row>
    <row r="106" spans="1:2" x14ac:dyDescent="0.25">
      <c r="A106" s="252">
        <v>197</v>
      </c>
      <c r="B106" s="253">
        <v>4</v>
      </c>
    </row>
    <row r="107" spans="1:2" x14ac:dyDescent="0.25">
      <c r="A107" s="252">
        <v>198</v>
      </c>
      <c r="B107" s="253">
        <v>4</v>
      </c>
    </row>
    <row r="108" spans="1:2" x14ac:dyDescent="0.25">
      <c r="A108" s="252">
        <v>199</v>
      </c>
      <c r="B108" s="253">
        <v>6</v>
      </c>
    </row>
    <row r="109" spans="1:2" x14ac:dyDescent="0.25">
      <c r="A109" s="252">
        <v>200</v>
      </c>
      <c r="B109" s="253">
        <v>2</v>
      </c>
    </row>
    <row r="110" spans="1:2" x14ac:dyDescent="0.25">
      <c r="A110" s="252">
        <v>201</v>
      </c>
      <c r="B110" s="253">
        <v>6</v>
      </c>
    </row>
    <row r="111" spans="1:2" x14ac:dyDescent="0.25">
      <c r="A111" s="252">
        <v>202</v>
      </c>
      <c r="B111" s="253">
        <v>6</v>
      </c>
    </row>
    <row r="112" spans="1:2" x14ac:dyDescent="0.25">
      <c r="A112" s="252">
        <v>203</v>
      </c>
      <c r="B112" s="253">
        <v>6</v>
      </c>
    </row>
    <row r="113" spans="1:2" x14ac:dyDescent="0.25">
      <c r="A113" s="252">
        <v>204</v>
      </c>
      <c r="B113" s="253">
        <v>6</v>
      </c>
    </row>
    <row r="114" spans="1:2" x14ac:dyDescent="0.25">
      <c r="A114" s="252">
        <v>205</v>
      </c>
      <c r="B114" s="253">
        <v>2</v>
      </c>
    </row>
    <row r="115" spans="1:2" x14ac:dyDescent="0.25">
      <c r="A115" s="252">
        <v>206</v>
      </c>
      <c r="B115" s="253">
        <v>10</v>
      </c>
    </row>
    <row r="116" spans="1:2" x14ac:dyDescent="0.25">
      <c r="A116" s="252">
        <v>207</v>
      </c>
      <c r="B116" s="253">
        <v>2</v>
      </c>
    </row>
    <row r="117" spans="1:2" x14ac:dyDescent="0.25">
      <c r="A117" s="252">
        <v>208</v>
      </c>
      <c r="B117" s="253">
        <v>10</v>
      </c>
    </row>
    <row r="118" spans="1:2" x14ac:dyDescent="0.25">
      <c r="A118" s="252">
        <v>209</v>
      </c>
      <c r="B118" s="253">
        <v>2</v>
      </c>
    </row>
    <row r="119" spans="1:2" x14ac:dyDescent="0.25">
      <c r="A119" s="252">
        <v>210</v>
      </c>
      <c r="B119" s="253">
        <v>4</v>
      </c>
    </row>
    <row r="120" spans="1:2" x14ac:dyDescent="0.25">
      <c r="A120" s="252">
        <v>211</v>
      </c>
      <c r="B120" s="253">
        <v>6</v>
      </c>
    </row>
    <row r="121" spans="1:2" x14ac:dyDescent="0.25">
      <c r="A121" s="252">
        <v>212</v>
      </c>
      <c r="B121" s="253">
        <v>18</v>
      </c>
    </row>
    <row r="122" spans="1:2" x14ac:dyDescent="0.25">
      <c r="A122" s="252">
        <v>213</v>
      </c>
      <c r="B122" s="253">
        <v>6</v>
      </c>
    </row>
    <row r="123" spans="1:2" x14ac:dyDescent="0.25">
      <c r="A123" s="252">
        <v>214</v>
      </c>
      <c r="B123" s="253">
        <v>10</v>
      </c>
    </row>
    <row r="124" spans="1:2" x14ac:dyDescent="0.25">
      <c r="A124" s="252">
        <v>215</v>
      </c>
      <c r="B124" s="253">
        <v>8</v>
      </c>
    </row>
    <row r="125" spans="1:2" x14ac:dyDescent="0.25">
      <c r="A125" s="252">
        <v>216</v>
      </c>
      <c r="B125" s="253">
        <v>2</v>
      </c>
    </row>
    <row r="126" spans="1:2" x14ac:dyDescent="0.25">
      <c r="A126" s="252">
        <v>217</v>
      </c>
      <c r="B126" s="253">
        <v>8</v>
      </c>
    </row>
    <row r="127" spans="1:2" x14ac:dyDescent="0.25">
      <c r="A127" s="252">
        <v>218</v>
      </c>
      <c r="B127" s="253">
        <v>2</v>
      </c>
    </row>
    <row r="128" spans="1:2" x14ac:dyDescent="0.25">
      <c r="A128" s="252">
        <v>219</v>
      </c>
      <c r="B128" s="253">
        <v>10</v>
      </c>
    </row>
    <row r="129" spans="1:2" x14ac:dyDescent="0.25">
      <c r="A129" s="252">
        <v>220</v>
      </c>
      <c r="B129" s="253">
        <v>14</v>
      </c>
    </row>
    <row r="130" spans="1:2" x14ac:dyDescent="0.25">
      <c r="A130" s="252">
        <v>221</v>
      </c>
      <c r="B130" s="253">
        <v>6</v>
      </c>
    </row>
    <row r="131" spans="1:2" x14ac:dyDescent="0.25">
      <c r="A131" s="252">
        <v>222</v>
      </c>
      <c r="B131" s="253">
        <v>2</v>
      </c>
    </row>
    <row r="132" spans="1:2" x14ac:dyDescent="0.25">
      <c r="A132" s="252">
        <v>223</v>
      </c>
      <c r="B132" s="253">
        <v>2</v>
      </c>
    </row>
    <row r="133" spans="1:2" x14ac:dyDescent="0.25">
      <c r="A133" s="252">
        <v>224</v>
      </c>
      <c r="B133" s="253">
        <v>8</v>
      </c>
    </row>
    <row r="134" spans="1:2" x14ac:dyDescent="0.25">
      <c r="A134" s="252">
        <v>225</v>
      </c>
      <c r="B134" s="253">
        <v>2</v>
      </c>
    </row>
    <row r="135" spans="1:2" x14ac:dyDescent="0.25">
      <c r="A135" s="252">
        <v>226</v>
      </c>
      <c r="B135" s="253">
        <v>2</v>
      </c>
    </row>
    <row r="136" spans="1:2" x14ac:dyDescent="0.25">
      <c r="A136" s="252">
        <v>227</v>
      </c>
      <c r="B136" s="253">
        <v>2</v>
      </c>
    </row>
    <row r="137" spans="1:2" x14ac:dyDescent="0.25">
      <c r="A137" s="252">
        <v>228</v>
      </c>
      <c r="B137" s="253">
        <v>8</v>
      </c>
    </row>
    <row r="138" spans="1:2" x14ac:dyDescent="0.25">
      <c r="A138" s="252">
        <v>229</v>
      </c>
      <c r="B138" s="253">
        <v>6</v>
      </c>
    </row>
    <row r="139" spans="1:2" x14ac:dyDescent="0.25">
      <c r="A139" s="252">
        <v>230</v>
      </c>
      <c r="B139" s="253">
        <v>2</v>
      </c>
    </row>
    <row r="140" spans="1:2" x14ac:dyDescent="0.25">
      <c r="A140" s="252">
        <v>231</v>
      </c>
      <c r="B140" s="253">
        <v>14</v>
      </c>
    </row>
    <row r="141" spans="1:2" x14ac:dyDescent="0.25">
      <c r="A141" s="252">
        <v>232</v>
      </c>
      <c r="B141" s="253">
        <v>18</v>
      </c>
    </row>
    <row r="142" spans="1:2" x14ac:dyDescent="0.25">
      <c r="A142" s="252">
        <v>233</v>
      </c>
      <c r="B142" s="253">
        <v>6</v>
      </c>
    </row>
    <row r="143" spans="1:2" x14ac:dyDescent="0.25">
      <c r="A143" s="252">
        <v>234</v>
      </c>
      <c r="B143" s="253">
        <v>14</v>
      </c>
    </row>
    <row r="144" spans="1:2" x14ac:dyDescent="0.25">
      <c r="A144" s="252">
        <v>235</v>
      </c>
      <c r="B144" s="253">
        <v>6</v>
      </c>
    </row>
    <row r="145" spans="1:2" x14ac:dyDescent="0.25">
      <c r="A145" s="252">
        <v>236</v>
      </c>
      <c r="B145" s="253">
        <v>18</v>
      </c>
    </row>
    <row r="146" spans="1:2" x14ac:dyDescent="0.25">
      <c r="A146" s="252">
        <v>237</v>
      </c>
      <c r="B146" s="253">
        <v>6</v>
      </c>
    </row>
    <row r="147" spans="1:2" x14ac:dyDescent="0.25">
      <c r="A147" s="252">
        <v>238</v>
      </c>
      <c r="B147" s="253">
        <v>2</v>
      </c>
    </row>
    <row r="148" spans="1:2" x14ac:dyDescent="0.25">
      <c r="A148" s="252">
        <v>239</v>
      </c>
      <c r="B148" s="253">
        <v>10</v>
      </c>
    </row>
    <row r="149" spans="1:2" x14ac:dyDescent="0.25">
      <c r="A149" s="252">
        <v>240</v>
      </c>
      <c r="B149" s="253">
        <v>2</v>
      </c>
    </row>
    <row r="150" spans="1:2" x14ac:dyDescent="0.25">
      <c r="A150" s="252">
        <v>241</v>
      </c>
      <c r="B150" s="253">
        <v>6</v>
      </c>
    </row>
    <row r="151" spans="1:2" x14ac:dyDescent="0.25">
      <c r="A151" s="252">
        <v>242</v>
      </c>
      <c r="B151" s="253">
        <v>6</v>
      </c>
    </row>
    <row r="152" spans="1:2" x14ac:dyDescent="0.25">
      <c r="A152" s="252">
        <v>243</v>
      </c>
      <c r="B152" s="253">
        <v>14</v>
      </c>
    </row>
    <row r="153" spans="1:2" x14ac:dyDescent="0.25">
      <c r="A153" s="252">
        <v>244</v>
      </c>
      <c r="B153" s="253">
        <v>10</v>
      </c>
    </row>
    <row r="154" spans="1:2" x14ac:dyDescent="0.25">
      <c r="A154" s="252">
        <v>245</v>
      </c>
      <c r="B154" s="253">
        <v>14</v>
      </c>
    </row>
    <row r="155" spans="1:2" x14ac:dyDescent="0.25">
      <c r="A155" s="252">
        <v>246</v>
      </c>
      <c r="B155" s="253">
        <v>2</v>
      </c>
    </row>
    <row r="156" spans="1:2" x14ac:dyDescent="0.25">
      <c r="A156" s="252">
        <v>247</v>
      </c>
      <c r="B156" s="253">
        <v>10</v>
      </c>
    </row>
    <row r="157" spans="1:2" x14ac:dyDescent="0.25">
      <c r="A157" s="252">
        <v>248</v>
      </c>
      <c r="B157" s="253">
        <v>2</v>
      </c>
    </row>
    <row r="158" spans="1:2" x14ac:dyDescent="0.25">
      <c r="A158" s="252">
        <v>249</v>
      </c>
      <c r="B158" s="253">
        <v>2</v>
      </c>
    </row>
    <row r="159" spans="1:2" x14ac:dyDescent="0.25">
      <c r="A159" s="252">
        <v>250</v>
      </c>
      <c r="B159" s="253">
        <v>8</v>
      </c>
    </row>
    <row r="160" spans="1:2" x14ac:dyDescent="0.25">
      <c r="A160" s="252">
        <v>251</v>
      </c>
      <c r="B160" s="253">
        <v>8</v>
      </c>
    </row>
    <row r="161" spans="1:2" x14ac:dyDescent="0.25">
      <c r="A161" s="252">
        <v>252</v>
      </c>
      <c r="B161" s="253">
        <v>6</v>
      </c>
    </row>
    <row r="162" spans="1:2" x14ac:dyDescent="0.25">
      <c r="A162" s="252">
        <v>253</v>
      </c>
      <c r="B162" s="253">
        <v>4</v>
      </c>
    </row>
    <row r="163" spans="1:2" x14ac:dyDescent="0.25">
      <c r="A163" s="252">
        <v>254</v>
      </c>
      <c r="B163" s="253">
        <v>6</v>
      </c>
    </row>
    <row r="164" spans="1:2" x14ac:dyDescent="0.25">
      <c r="A164" s="254" t="s">
        <v>242</v>
      </c>
      <c r="B164" s="255">
        <v>1256</v>
      </c>
    </row>
  </sheetData>
  <sheetProtection algorithmName="SHA-512" hashValue="CadVaGiZjocg1J24Ug1ZSqJ60AjNootlOyIG6Z/UcM/1KKSby4i0qfxt+rrhMPZeR15tlbPTKN9GuXcvj+k4CQ==" saltValue="KvSumHjsV2e278RQTyekNQ==" spinCount="100000" sheet="1" objects="1" scenarios="1" selectLockedCells="1" selectUnlockedCells="1"/>
  <phoneticPr fontId="0"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D2570-B9C5-4015-8801-60BBEBA5AB46}">
  <sheetPr>
    <pageSetUpPr fitToPage="1"/>
  </sheetPr>
  <dimension ref="A1:Q61"/>
  <sheetViews>
    <sheetView showGridLines="0" showRuler="0" showWhiteSpace="0" view="pageLayout" topLeftCell="A12" zoomScale="50" zoomScaleNormal="55" zoomScalePageLayoutView="50" workbookViewId="0">
      <selection activeCell="O55" sqref="O55"/>
    </sheetView>
  </sheetViews>
  <sheetFormatPr defaultRowHeight="20.25" x14ac:dyDescent="0.25"/>
  <cols>
    <col min="1" max="3" width="5.69921875" style="91" customWidth="1"/>
    <col min="4" max="4" width="24.69921875" style="82" customWidth="1"/>
    <col min="5" max="5" width="10.09765625" style="82" customWidth="1"/>
    <col min="6" max="6" width="3.8984375" style="82" customWidth="1"/>
    <col min="7" max="8" width="10.69921875" style="257" customWidth="1"/>
    <col min="9" max="9" width="15.5" style="79" customWidth="1"/>
    <col min="10" max="10" width="41.796875" style="258" customWidth="1"/>
    <col min="11" max="12" width="2.69921875" style="259" customWidth="1"/>
    <col min="13" max="13" width="14.3984375" style="258" customWidth="1"/>
    <col min="14" max="14" width="29.69921875" style="258" customWidth="1"/>
    <col min="15" max="15" width="39.796875" style="260" customWidth="1"/>
    <col min="16" max="16" width="8.796875" style="82"/>
    <col min="17" max="17" width="8.796875" style="261"/>
    <col min="18" max="16384" width="8.796875" style="82"/>
  </cols>
  <sheetData>
    <row r="1" spans="1:15" ht="27.75" x14ac:dyDescent="0.25">
      <c r="A1" s="256" t="s">
        <v>0</v>
      </c>
      <c r="B1" s="256"/>
    </row>
    <row r="2" spans="1:15" ht="27.75" x14ac:dyDescent="0.25">
      <c r="A2" s="256" t="s">
        <v>8</v>
      </c>
      <c r="B2" s="256"/>
      <c r="G2" s="262"/>
      <c r="H2" s="263"/>
    </row>
    <row r="3" spans="1:15" ht="27.75" x14ac:dyDescent="0.25">
      <c r="A3" s="256" t="s">
        <v>204</v>
      </c>
      <c r="B3" s="256"/>
    </row>
    <row r="4" spans="1:15" ht="27.75" x14ac:dyDescent="0.25">
      <c r="A4" s="256" t="s">
        <v>462</v>
      </c>
      <c r="B4" s="256"/>
    </row>
    <row r="7" spans="1:15" ht="23.25" x14ac:dyDescent="0.25">
      <c r="G7" s="349" t="s">
        <v>365</v>
      </c>
      <c r="H7" s="349"/>
      <c r="I7" s="349"/>
      <c r="J7" s="349"/>
      <c r="K7" s="349"/>
      <c r="L7" s="349"/>
      <c r="M7" s="349"/>
      <c r="N7" s="349"/>
      <c r="O7" s="349"/>
    </row>
    <row r="8" spans="1:15" ht="23.25" x14ac:dyDescent="0.25">
      <c r="G8" s="264"/>
      <c r="H8" s="264"/>
      <c r="I8" s="264"/>
      <c r="J8" s="264"/>
      <c r="K8" s="264"/>
      <c r="L8" s="264"/>
      <c r="M8" s="265"/>
      <c r="N8" s="264"/>
      <c r="O8" s="266"/>
    </row>
    <row r="9" spans="1:15" s="98" customFormat="1" ht="83.25" customHeight="1" x14ac:dyDescent="0.25">
      <c r="G9" s="267" t="s">
        <v>357</v>
      </c>
      <c r="H9" s="268" t="s">
        <v>356</v>
      </c>
      <c r="I9" s="269" t="s">
        <v>355</v>
      </c>
      <c r="J9" s="269" t="s">
        <v>354</v>
      </c>
      <c r="K9" s="270"/>
      <c r="L9" s="270"/>
      <c r="M9" s="271"/>
      <c r="N9" s="269" t="s">
        <v>360</v>
      </c>
      <c r="O9" s="269" t="s">
        <v>453</v>
      </c>
    </row>
    <row r="11" spans="1:15" x14ac:dyDescent="0.25">
      <c r="I11" s="83"/>
    </row>
    <row r="12" spans="1:15" ht="20.100000000000001" customHeight="1" x14ac:dyDescent="0.25">
      <c r="A12" s="272" t="s">
        <v>353</v>
      </c>
      <c r="B12" s="272"/>
      <c r="C12" s="272"/>
      <c r="D12" s="273"/>
      <c r="O12" s="351" t="s">
        <v>448</v>
      </c>
    </row>
    <row r="13" spans="1:15" ht="20.100000000000001" customHeight="1" x14ac:dyDescent="0.25">
      <c r="A13" s="272"/>
      <c r="B13" s="272" t="s">
        <v>352</v>
      </c>
      <c r="C13" s="272"/>
      <c r="D13" s="273"/>
      <c r="G13" s="274">
        <v>38000</v>
      </c>
      <c r="H13" s="275">
        <f>GETPIVOTDATA("Sale Total",'Total Sales by Date'!$A$7)</f>
        <v>37682.375</v>
      </c>
      <c r="I13" s="276">
        <f>(G13-H13)/H13</f>
        <v>8.4290069296322212E-3</v>
      </c>
      <c r="J13" s="260" t="s">
        <v>447</v>
      </c>
      <c r="K13" s="277" t="s">
        <v>357</v>
      </c>
      <c r="L13" s="278">
        <f>G13</f>
        <v>38000</v>
      </c>
      <c r="M13" s="350" t="s">
        <v>352</v>
      </c>
      <c r="O13" s="351"/>
    </row>
    <row r="14" spans="1:15" ht="20.100000000000001" customHeight="1" x14ac:dyDescent="0.25">
      <c r="A14" s="272"/>
      <c r="B14" s="272" t="s">
        <v>351</v>
      </c>
      <c r="G14" s="274">
        <v>0</v>
      </c>
      <c r="H14" s="274">
        <v>0</v>
      </c>
      <c r="I14" s="276"/>
      <c r="J14" s="260"/>
      <c r="K14" s="277" t="s">
        <v>356</v>
      </c>
      <c r="L14" s="278">
        <f>H13</f>
        <v>37682.375</v>
      </c>
      <c r="M14" s="350"/>
      <c r="O14" s="351"/>
    </row>
    <row r="15" spans="1:15" ht="20.100000000000001" customHeight="1" x14ac:dyDescent="0.25">
      <c r="A15" s="272"/>
      <c r="D15" s="272" t="s">
        <v>350</v>
      </c>
      <c r="G15" s="279">
        <f>G13-G14</f>
        <v>38000</v>
      </c>
      <c r="H15" s="279">
        <f>H13-H14</f>
        <v>37682.375</v>
      </c>
      <c r="I15" s="276"/>
      <c r="J15" s="260"/>
      <c r="K15" s="277"/>
      <c r="L15" s="277"/>
      <c r="M15" s="260"/>
      <c r="O15" s="280"/>
    </row>
    <row r="16" spans="1:15" ht="20.100000000000001" customHeight="1" x14ac:dyDescent="0.25">
      <c r="A16" s="272"/>
      <c r="B16" s="272"/>
      <c r="C16" s="272"/>
      <c r="D16" s="273"/>
      <c r="G16" s="274"/>
      <c r="H16" s="274"/>
      <c r="I16" s="276"/>
      <c r="J16" s="260"/>
      <c r="K16" s="277"/>
      <c r="L16" s="277"/>
      <c r="M16" s="260"/>
    </row>
    <row r="17" spans="1:17" ht="20.100000000000001" customHeight="1" x14ac:dyDescent="0.25">
      <c r="A17" s="272" t="s">
        <v>468</v>
      </c>
      <c r="B17" s="272"/>
      <c r="C17" s="272"/>
      <c r="D17" s="273"/>
      <c r="G17" s="274"/>
      <c r="H17" s="274"/>
      <c r="I17" s="276"/>
      <c r="J17" s="260"/>
      <c r="K17" s="277"/>
      <c r="L17" s="277"/>
      <c r="M17" s="260"/>
      <c r="O17" s="281"/>
    </row>
    <row r="18" spans="1:17" ht="20.100000000000001" customHeight="1" x14ac:dyDescent="0.25">
      <c r="A18" s="272"/>
      <c r="B18" s="272" t="s">
        <v>349</v>
      </c>
      <c r="C18" s="272"/>
      <c r="D18" s="273"/>
      <c r="G18" s="274"/>
      <c r="H18" s="274"/>
      <c r="I18" s="276"/>
      <c r="J18" s="260"/>
      <c r="K18" s="277" t="s">
        <v>357</v>
      </c>
      <c r="L18" s="278">
        <f>G20</f>
        <v>18000</v>
      </c>
      <c r="M18" s="350" t="s">
        <v>358</v>
      </c>
      <c r="O18" s="351" t="s">
        <v>449</v>
      </c>
    </row>
    <row r="19" spans="1:17" ht="20.100000000000001" customHeight="1" x14ac:dyDescent="0.25">
      <c r="A19" s="272"/>
      <c r="B19" s="272"/>
      <c r="C19" s="272" t="s">
        <v>216</v>
      </c>
      <c r="D19" s="273"/>
      <c r="G19" s="274">
        <v>0</v>
      </c>
      <c r="H19" s="274">
        <v>0</v>
      </c>
      <c r="I19" s="276"/>
      <c r="J19" s="260"/>
      <c r="K19" s="277" t="s">
        <v>356</v>
      </c>
      <c r="L19" s="278">
        <f>H20</f>
        <v>17406</v>
      </c>
      <c r="M19" s="350"/>
      <c r="O19" s="351"/>
    </row>
    <row r="20" spans="1:17" ht="20.100000000000001" customHeight="1" x14ac:dyDescent="0.25">
      <c r="A20" s="272"/>
      <c r="B20" s="272"/>
      <c r="C20" s="272" t="s">
        <v>348</v>
      </c>
      <c r="D20" s="273"/>
      <c r="G20" s="274">
        <v>18000</v>
      </c>
      <c r="H20" s="274">
        <f>GETPIVOTDATA("PurchTotal",'Inv Purch by Date'!$A$7)</f>
        <v>17406</v>
      </c>
      <c r="I20" s="276">
        <f>(G20-H20)/H20</f>
        <v>3.4126163391933813E-2</v>
      </c>
      <c r="J20" s="260" t="s">
        <v>363</v>
      </c>
      <c r="K20" s="277"/>
      <c r="L20" s="277"/>
      <c r="M20" s="260"/>
      <c r="O20" s="351"/>
    </row>
    <row r="21" spans="1:17" ht="20.100000000000001" customHeight="1" x14ac:dyDescent="0.25">
      <c r="A21" s="272"/>
      <c r="B21" s="272"/>
      <c r="C21" s="272" t="s">
        <v>347</v>
      </c>
      <c r="D21" s="273"/>
      <c r="G21" s="274">
        <v>5000</v>
      </c>
      <c r="H21" s="274">
        <f>'Inventory at EOQ'!F19</f>
        <v>5130</v>
      </c>
      <c r="I21" s="276">
        <f>(G21-H21)/H21</f>
        <v>-2.5341130604288498E-2</v>
      </c>
      <c r="J21" s="280" t="s">
        <v>364</v>
      </c>
      <c r="K21" s="277" t="s">
        <v>357</v>
      </c>
      <c r="L21" s="278">
        <f>G21</f>
        <v>5000</v>
      </c>
      <c r="M21" s="350" t="s">
        <v>270</v>
      </c>
      <c r="O21" s="351"/>
    </row>
    <row r="22" spans="1:17" ht="20.100000000000001" customHeight="1" x14ac:dyDescent="0.25">
      <c r="A22" s="272"/>
      <c r="B22" s="272"/>
      <c r="C22" s="272"/>
      <c r="D22" s="273" t="s">
        <v>346</v>
      </c>
      <c r="G22" s="279">
        <f>G19+G20-G21</f>
        <v>13000</v>
      </c>
      <c r="H22" s="279">
        <f>H19+H20-H21</f>
        <v>12276</v>
      </c>
      <c r="I22" s="276"/>
      <c r="J22" s="260"/>
      <c r="K22" s="277" t="s">
        <v>356</v>
      </c>
      <c r="L22" s="278">
        <f>H21</f>
        <v>5130</v>
      </c>
      <c r="M22" s="350"/>
      <c r="O22" s="351"/>
    </row>
    <row r="23" spans="1:17" ht="20.100000000000001" customHeight="1" x14ac:dyDescent="0.25">
      <c r="A23" s="272"/>
      <c r="B23" s="272"/>
      <c r="C23" s="273"/>
      <c r="D23" s="272" t="s">
        <v>345</v>
      </c>
      <c r="G23" s="274">
        <v>350</v>
      </c>
      <c r="H23" s="274">
        <v>350</v>
      </c>
      <c r="I23" s="276"/>
      <c r="J23" s="260"/>
      <c r="K23" s="277"/>
      <c r="L23" s="277"/>
      <c r="M23" s="260"/>
      <c r="Q23" s="82"/>
    </row>
    <row r="24" spans="1:17" ht="20.100000000000001" customHeight="1" x14ac:dyDescent="0.25">
      <c r="A24" s="272"/>
      <c r="B24" s="272"/>
      <c r="C24" s="273"/>
      <c r="D24" s="272"/>
      <c r="G24" s="274"/>
      <c r="H24" s="274"/>
      <c r="I24" s="276"/>
      <c r="J24" s="260"/>
      <c r="K24" s="277"/>
      <c r="L24" s="277"/>
      <c r="M24" s="260"/>
      <c r="Q24" s="82"/>
    </row>
    <row r="25" spans="1:17" ht="20.100000000000001" customHeight="1" x14ac:dyDescent="0.25">
      <c r="A25" s="272"/>
      <c r="B25" s="272"/>
      <c r="C25" s="273"/>
      <c r="D25" s="282" t="s">
        <v>344</v>
      </c>
      <c r="G25" s="279">
        <f>SUM(G22:G23)</f>
        <v>13350</v>
      </c>
      <c r="H25" s="279">
        <f>SUM(H22:H23)</f>
        <v>12626</v>
      </c>
      <c r="I25" s="276"/>
      <c r="J25" s="260"/>
      <c r="K25" s="277"/>
      <c r="L25" s="277"/>
      <c r="M25" s="260"/>
      <c r="Q25" s="82"/>
    </row>
    <row r="26" spans="1:17" ht="20.100000000000001" customHeight="1" x14ac:dyDescent="0.25">
      <c r="A26" s="272"/>
      <c r="B26" s="272"/>
      <c r="C26" s="273"/>
      <c r="D26" s="272"/>
      <c r="G26" s="274"/>
      <c r="H26" s="274"/>
      <c r="I26" s="276"/>
      <c r="J26" s="260"/>
      <c r="K26" s="277"/>
      <c r="L26" s="277"/>
      <c r="M26" s="260"/>
      <c r="Q26" s="82"/>
    </row>
    <row r="27" spans="1:17" ht="20.100000000000001" customHeight="1" x14ac:dyDescent="0.25">
      <c r="A27" s="272"/>
      <c r="B27" s="272" t="s">
        <v>343</v>
      </c>
      <c r="C27" s="272"/>
      <c r="D27" s="273"/>
      <c r="G27" s="274"/>
      <c r="H27" s="274"/>
      <c r="I27" s="276"/>
      <c r="J27" s="260"/>
      <c r="K27" s="277"/>
      <c r="L27" s="277"/>
      <c r="M27" s="260"/>
      <c r="Q27" s="82"/>
    </row>
    <row r="28" spans="1:17" ht="20.100000000000001" customHeight="1" x14ac:dyDescent="0.25">
      <c r="A28" s="272"/>
      <c r="B28" s="272"/>
      <c r="C28" s="272" t="s">
        <v>342</v>
      </c>
      <c r="D28" s="273"/>
      <c r="G28" s="274">
        <v>150</v>
      </c>
      <c r="H28" s="274">
        <v>150</v>
      </c>
      <c r="I28" s="276"/>
      <c r="J28" s="260"/>
      <c r="K28" s="277"/>
      <c r="L28" s="277"/>
      <c r="M28" s="260"/>
      <c r="Q28" s="82"/>
    </row>
    <row r="29" spans="1:17" ht="20.100000000000001" customHeight="1" x14ac:dyDescent="0.25">
      <c r="A29" s="272"/>
      <c r="B29" s="272"/>
      <c r="C29" s="272"/>
      <c r="D29" s="273"/>
      <c r="G29" s="274"/>
      <c r="H29" s="274"/>
      <c r="I29" s="276"/>
      <c r="J29" s="260"/>
      <c r="K29" s="277"/>
      <c r="L29" s="277"/>
      <c r="M29" s="260"/>
      <c r="Q29" s="82"/>
    </row>
    <row r="30" spans="1:17" ht="20.100000000000001" customHeight="1" x14ac:dyDescent="0.25">
      <c r="A30" s="272"/>
      <c r="B30" s="272"/>
      <c r="C30" s="272"/>
      <c r="D30" s="283" t="s">
        <v>341</v>
      </c>
      <c r="G30" s="279">
        <f>SUM(G28:G29)</f>
        <v>150</v>
      </c>
      <c r="H30" s="279">
        <f>SUM(H28:H29)</f>
        <v>150</v>
      </c>
      <c r="I30" s="276"/>
      <c r="J30" s="260"/>
      <c r="K30" s="277"/>
      <c r="L30" s="277"/>
      <c r="M30" s="260"/>
      <c r="O30" s="351"/>
      <c r="Q30" s="82"/>
    </row>
    <row r="31" spans="1:17" ht="20.100000000000001" customHeight="1" x14ac:dyDescent="0.25">
      <c r="A31" s="272"/>
      <c r="B31" s="272"/>
      <c r="C31" s="272"/>
      <c r="D31" s="273"/>
      <c r="G31" s="274"/>
      <c r="H31" s="274"/>
      <c r="I31" s="276"/>
      <c r="J31" s="260"/>
      <c r="K31" s="277" t="s">
        <v>357</v>
      </c>
      <c r="L31" s="278">
        <f>G32</f>
        <v>13500</v>
      </c>
      <c r="M31" s="350" t="s">
        <v>359</v>
      </c>
      <c r="O31" s="351"/>
      <c r="Q31" s="82"/>
    </row>
    <row r="32" spans="1:17" ht="20.100000000000001" customHeight="1" x14ac:dyDescent="0.25">
      <c r="A32" s="272"/>
      <c r="B32" s="272"/>
      <c r="C32" s="272"/>
      <c r="D32" s="273" t="s">
        <v>340</v>
      </c>
      <c r="G32" s="279">
        <f>G25+G30</f>
        <v>13500</v>
      </c>
      <c r="H32" s="279">
        <f>H25+H30</f>
        <v>12776</v>
      </c>
      <c r="I32" s="276">
        <f>(G32-H32)/H32</f>
        <v>5.6668753913587978E-2</v>
      </c>
      <c r="J32" s="260"/>
      <c r="K32" s="277" t="s">
        <v>356</v>
      </c>
      <c r="L32" s="278">
        <f>H32</f>
        <v>12776</v>
      </c>
      <c r="M32" s="350"/>
      <c r="O32" s="351"/>
      <c r="Q32" s="82"/>
    </row>
    <row r="33" spans="1:17" ht="20.100000000000001" customHeight="1" x14ac:dyDescent="0.25">
      <c r="A33" s="272"/>
      <c r="B33" s="272"/>
      <c r="C33" s="272"/>
      <c r="D33" s="273" t="s">
        <v>339</v>
      </c>
      <c r="G33" s="284">
        <f>G32/$H$15</f>
        <v>0.35825767351447463</v>
      </c>
      <c r="H33" s="284">
        <f>H32/$H$15</f>
        <v>0.33904444717192056</v>
      </c>
      <c r="I33" s="276"/>
      <c r="J33" s="260"/>
      <c r="K33" s="277"/>
      <c r="L33" s="277"/>
      <c r="M33" s="260"/>
      <c r="Q33" s="82"/>
    </row>
    <row r="34" spans="1:17" ht="20.100000000000001" customHeight="1" x14ac:dyDescent="0.25">
      <c r="G34" s="274"/>
      <c r="H34" s="274"/>
      <c r="I34" s="276"/>
      <c r="J34" s="260"/>
      <c r="K34" s="277"/>
      <c r="L34" s="277"/>
      <c r="M34" s="260"/>
      <c r="Q34" s="82"/>
    </row>
    <row r="35" spans="1:17" ht="20.100000000000001" customHeight="1" x14ac:dyDescent="0.25">
      <c r="G35" s="274"/>
      <c r="H35" s="274"/>
      <c r="I35" s="276"/>
      <c r="J35" s="260"/>
      <c r="K35" s="277"/>
      <c r="L35" s="277"/>
      <c r="M35" s="260"/>
      <c r="Q35" s="82"/>
    </row>
    <row r="36" spans="1:17" ht="20.100000000000001" customHeight="1" x14ac:dyDescent="0.25">
      <c r="A36" s="285" t="s">
        <v>338</v>
      </c>
      <c r="B36" s="285"/>
      <c r="C36" s="285"/>
      <c r="D36" s="286"/>
      <c r="E36" s="286"/>
      <c r="F36" s="286"/>
      <c r="G36" s="287">
        <f>G15-G32</f>
        <v>24500</v>
      </c>
      <c r="H36" s="288">
        <f>H15-H32</f>
        <v>24906.375</v>
      </c>
      <c r="I36" s="289"/>
      <c r="J36" s="290"/>
      <c r="K36" s="290"/>
      <c r="L36" s="352"/>
      <c r="M36" s="353" t="s">
        <v>450</v>
      </c>
      <c r="N36" s="291">
        <f>H36</f>
        <v>24906.375</v>
      </c>
      <c r="O36" s="354"/>
      <c r="Q36" s="82"/>
    </row>
    <row r="37" spans="1:17" ht="20.100000000000001" customHeight="1" x14ac:dyDescent="0.25">
      <c r="A37" s="285" t="s">
        <v>337</v>
      </c>
      <c r="B37" s="285"/>
      <c r="C37" s="285"/>
      <c r="D37" s="286"/>
      <c r="E37" s="286"/>
      <c r="F37" s="286"/>
      <c r="G37" s="292">
        <f>G36/$H$15</f>
        <v>0.65017133341515765</v>
      </c>
      <c r="H37" s="293">
        <f>H36/$H$15</f>
        <v>0.6609555528280795</v>
      </c>
      <c r="I37" s="289"/>
      <c r="J37" s="290"/>
      <c r="K37" s="290"/>
      <c r="L37" s="352"/>
      <c r="M37" s="353"/>
      <c r="N37" s="294">
        <f>H37</f>
        <v>0.6609555528280795</v>
      </c>
      <c r="O37" s="354"/>
      <c r="Q37" s="82"/>
    </row>
    <row r="38" spans="1:17" ht="20.100000000000001" customHeight="1" x14ac:dyDescent="0.25">
      <c r="A38" s="272"/>
      <c r="B38" s="272"/>
      <c r="C38" s="272"/>
      <c r="D38" s="273"/>
      <c r="E38" s="273"/>
      <c r="F38" s="273"/>
      <c r="G38" s="274"/>
      <c r="H38" s="274"/>
      <c r="I38" s="276"/>
      <c r="J38" s="260"/>
      <c r="K38" s="260"/>
      <c r="L38" s="260"/>
      <c r="M38" s="260"/>
      <c r="N38" s="260"/>
      <c r="O38" s="295"/>
    </row>
    <row r="39" spans="1:17" ht="20.100000000000001" customHeight="1" x14ac:dyDescent="0.25">
      <c r="A39" s="272" t="s">
        <v>336</v>
      </c>
      <c r="B39" s="272"/>
      <c r="C39" s="272"/>
      <c r="D39" s="273"/>
      <c r="G39" s="274"/>
      <c r="H39" s="274"/>
      <c r="I39" s="276"/>
      <c r="J39" s="260"/>
      <c r="K39" s="277"/>
      <c r="L39" s="277"/>
      <c r="M39" s="260"/>
      <c r="Q39" s="82"/>
    </row>
    <row r="40" spans="1:17" ht="20.100000000000001" customHeight="1" x14ac:dyDescent="0.25">
      <c r="A40" s="272"/>
      <c r="B40" s="272" t="s">
        <v>246</v>
      </c>
      <c r="C40" s="273"/>
      <c r="D40" s="273"/>
      <c r="G40" s="274">
        <v>1300</v>
      </c>
      <c r="H40" s="274">
        <v>1300</v>
      </c>
      <c r="I40" s="276"/>
      <c r="J40" s="260"/>
      <c r="K40" s="277"/>
      <c r="L40" s="277"/>
      <c r="M40" s="260"/>
      <c r="Q40" s="82"/>
    </row>
    <row r="41" spans="1:17" ht="20.100000000000001" customHeight="1" x14ac:dyDescent="0.25">
      <c r="A41" s="272"/>
      <c r="B41" s="272" t="s">
        <v>271</v>
      </c>
      <c r="C41" s="273"/>
      <c r="D41" s="273"/>
      <c r="G41" s="274">
        <v>250</v>
      </c>
      <c r="H41" s="274">
        <v>250</v>
      </c>
      <c r="I41" s="276"/>
      <c r="J41" s="260"/>
      <c r="K41" s="277"/>
      <c r="L41" s="277"/>
      <c r="M41" s="260"/>
      <c r="Q41" s="82"/>
    </row>
    <row r="42" spans="1:17" ht="20.100000000000001" customHeight="1" x14ac:dyDescent="0.25">
      <c r="A42" s="272"/>
      <c r="B42" s="272" t="s">
        <v>335</v>
      </c>
      <c r="C42" s="273"/>
      <c r="D42" s="273"/>
      <c r="G42" s="274">
        <v>16640</v>
      </c>
      <c r="H42" s="274">
        <v>16640</v>
      </c>
      <c r="I42" s="276"/>
      <c r="J42" s="260"/>
      <c r="K42" s="277" t="s">
        <v>357</v>
      </c>
      <c r="L42" s="278">
        <f>G43</f>
        <v>18190</v>
      </c>
      <c r="M42" s="350" t="s">
        <v>245</v>
      </c>
      <c r="O42" s="351"/>
      <c r="Q42" s="82"/>
    </row>
    <row r="43" spans="1:17" ht="20.100000000000001" customHeight="1" x14ac:dyDescent="0.25">
      <c r="A43" s="272"/>
      <c r="B43" s="272"/>
      <c r="C43" s="273" t="s">
        <v>334</v>
      </c>
      <c r="D43" s="273"/>
      <c r="G43" s="279">
        <f>SUM(G40:G42)</f>
        <v>18190</v>
      </c>
      <c r="H43" s="279">
        <f>SUM(H40:H42)</f>
        <v>18190</v>
      </c>
      <c r="I43" s="276">
        <f>(G43-H43)/H43</f>
        <v>0</v>
      </c>
      <c r="J43" s="260"/>
      <c r="K43" s="277" t="s">
        <v>356</v>
      </c>
      <c r="L43" s="278">
        <f>H43</f>
        <v>18190</v>
      </c>
      <c r="M43" s="350"/>
      <c r="O43" s="351"/>
      <c r="Q43" s="82"/>
    </row>
    <row r="44" spans="1:17" ht="20.100000000000001" customHeight="1" x14ac:dyDescent="0.25">
      <c r="A44" s="272"/>
      <c r="B44" s="272"/>
      <c r="C44" s="273" t="s">
        <v>333</v>
      </c>
      <c r="D44" s="273"/>
      <c r="G44" s="284">
        <f>G43/$H$15</f>
        <v>0.48271904305394764</v>
      </c>
      <c r="H44" s="284">
        <f>H43/$H$15</f>
        <v>0.48271904305394764</v>
      </c>
      <c r="I44" s="276"/>
      <c r="J44" s="260"/>
      <c r="K44" s="277"/>
      <c r="L44" s="277"/>
      <c r="M44" s="260"/>
      <c r="Q44" s="82"/>
    </row>
    <row r="45" spans="1:17" ht="20.100000000000001" customHeight="1" x14ac:dyDescent="0.25">
      <c r="A45" s="272"/>
      <c r="B45" s="272"/>
      <c r="C45" s="272"/>
      <c r="D45" s="273"/>
      <c r="G45" s="274"/>
      <c r="H45" s="274"/>
      <c r="I45" s="276"/>
      <c r="J45" s="260"/>
      <c r="K45" s="277"/>
      <c r="L45" s="277"/>
      <c r="M45" s="260"/>
    </row>
    <row r="46" spans="1:17" ht="20.100000000000001" customHeight="1" x14ac:dyDescent="0.25">
      <c r="A46" s="272"/>
      <c r="B46" s="272"/>
      <c r="C46" s="272"/>
      <c r="D46" s="273"/>
      <c r="G46" s="274"/>
      <c r="H46" s="274"/>
      <c r="I46" s="276"/>
      <c r="J46" s="260"/>
      <c r="K46" s="277"/>
      <c r="L46" s="277"/>
      <c r="M46" s="260"/>
    </row>
    <row r="47" spans="1:17" ht="20.100000000000001" customHeight="1" x14ac:dyDescent="0.25">
      <c r="A47" s="272" t="s">
        <v>332</v>
      </c>
      <c r="B47" s="272"/>
      <c r="C47" s="272"/>
      <c r="D47" s="273"/>
      <c r="G47" s="274"/>
      <c r="H47" s="274"/>
      <c r="I47" s="276"/>
      <c r="J47" s="260"/>
      <c r="K47" s="277"/>
      <c r="L47" s="277"/>
      <c r="M47" s="260"/>
      <c r="Q47" s="82"/>
    </row>
    <row r="48" spans="1:17" ht="20.100000000000001" customHeight="1" x14ac:dyDescent="0.25">
      <c r="A48" s="272"/>
      <c r="B48" s="272" t="s">
        <v>331</v>
      </c>
      <c r="C48" s="273"/>
      <c r="D48" s="273"/>
      <c r="G48" s="274">
        <v>399</v>
      </c>
      <c r="H48" s="274">
        <v>399</v>
      </c>
      <c r="I48" s="276"/>
      <c r="J48" s="260"/>
      <c r="K48" s="277"/>
      <c r="L48" s="277"/>
      <c r="M48" s="260"/>
      <c r="Q48" s="82"/>
    </row>
    <row r="49" spans="1:17" ht="20.100000000000001" customHeight="1" x14ac:dyDescent="0.25">
      <c r="A49" s="272"/>
      <c r="B49" s="272" t="s">
        <v>330</v>
      </c>
      <c r="C49" s="273"/>
      <c r="D49" s="273"/>
      <c r="G49" s="274">
        <v>500</v>
      </c>
      <c r="H49" s="274">
        <v>500</v>
      </c>
      <c r="I49" s="276"/>
      <c r="J49" s="260"/>
      <c r="K49" s="277"/>
      <c r="L49" s="277"/>
      <c r="M49" s="260"/>
      <c r="Q49" s="82"/>
    </row>
    <row r="50" spans="1:17" ht="20.100000000000001" customHeight="1" x14ac:dyDescent="0.25">
      <c r="A50" s="272"/>
      <c r="B50" s="272" t="s">
        <v>234</v>
      </c>
      <c r="C50" s="273"/>
      <c r="D50" s="273"/>
      <c r="G50" s="274">
        <v>1000</v>
      </c>
      <c r="H50" s="274">
        <v>1000</v>
      </c>
      <c r="I50" s="276"/>
      <c r="J50" s="260"/>
      <c r="K50" s="277"/>
      <c r="L50" s="277"/>
      <c r="M50" s="260"/>
      <c r="Q50" s="82"/>
    </row>
    <row r="51" spans="1:17" ht="20.100000000000001" customHeight="1" x14ac:dyDescent="0.25">
      <c r="A51" s="272"/>
      <c r="B51" s="272" t="s">
        <v>329</v>
      </c>
      <c r="C51" s="273"/>
      <c r="D51" s="273"/>
      <c r="G51" s="274">
        <v>45</v>
      </c>
      <c r="H51" s="274">
        <v>45</v>
      </c>
      <c r="I51" s="276"/>
      <c r="J51" s="260"/>
      <c r="K51" s="277" t="s">
        <v>357</v>
      </c>
      <c r="L51" s="278">
        <f>G52</f>
        <v>1944</v>
      </c>
      <c r="M51" s="350" t="s">
        <v>361</v>
      </c>
      <c r="O51" s="351"/>
      <c r="Q51" s="82"/>
    </row>
    <row r="52" spans="1:17" ht="20.100000000000001" customHeight="1" x14ac:dyDescent="0.25">
      <c r="A52" s="272"/>
      <c r="B52" s="272"/>
      <c r="C52" s="273" t="s">
        <v>328</v>
      </c>
      <c r="D52" s="273"/>
      <c r="G52" s="279">
        <f>SUM(G48:G51)</f>
        <v>1944</v>
      </c>
      <c r="H52" s="279">
        <f>SUM(H48:H51)</f>
        <v>1944</v>
      </c>
      <c r="I52" s="276">
        <f>(G52-H52)/H52</f>
        <v>0</v>
      </c>
      <c r="J52" s="260"/>
      <c r="K52" s="277" t="s">
        <v>356</v>
      </c>
      <c r="L52" s="278">
        <f>H52</f>
        <v>1944</v>
      </c>
      <c r="M52" s="350"/>
      <c r="O52" s="351"/>
      <c r="Q52" s="82"/>
    </row>
    <row r="53" spans="1:17" x14ac:dyDescent="0.25">
      <c r="A53" s="272"/>
      <c r="B53" s="272"/>
      <c r="C53" s="272"/>
      <c r="D53" s="273"/>
      <c r="G53" s="274"/>
      <c r="H53" s="274"/>
      <c r="I53" s="276"/>
      <c r="J53" s="260"/>
      <c r="K53" s="277"/>
      <c r="L53" s="277"/>
      <c r="M53" s="260"/>
      <c r="Q53" s="82"/>
    </row>
    <row r="54" spans="1:17" x14ac:dyDescent="0.25">
      <c r="A54" s="272"/>
      <c r="B54" s="272"/>
      <c r="C54" s="272"/>
      <c r="D54" s="273"/>
      <c r="G54" s="274"/>
      <c r="H54" s="274"/>
      <c r="I54" s="276"/>
      <c r="J54" s="260"/>
      <c r="K54" s="277"/>
      <c r="L54" s="277"/>
      <c r="M54" s="260"/>
    </row>
    <row r="55" spans="1:17" x14ac:dyDescent="0.25">
      <c r="A55" s="272" t="s">
        <v>327</v>
      </c>
      <c r="B55" s="272"/>
      <c r="C55" s="272"/>
      <c r="D55" s="273"/>
      <c r="G55" s="274"/>
      <c r="H55" s="274"/>
      <c r="I55" s="276"/>
      <c r="J55" s="260"/>
      <c r="K55" s="277"/>
      <c r="L55" s="277"/>
      <c r="M55" s="260"/>
      <c r="Q55" s="82"/>
    </row>
    <row r="56" spans="1:17" ht="40.5" x14ac:dyDescent="0.25">
      <c r="A56" s="272"/>
      <c r="B56" s="272" t="s">
        <v>326</v>
      </c>
      <c r="C56" s="272"/>
      <c r="D56" s="273"/>
      <c r="G56" s="274">
        <v>3526</v>
      </c>
      <c r="H56" s="274">
        <f>H42*0.2</f>
        <v>3328</v>
      </c>
      <c r="I56" s="276">
        <f>(G56-H56)/H56</f>
        <v>5.9495192307692304E-2</v>
      </c>
      <c r="J56" s="260" t="s">
        <v>452</v>
      </c>
      <c r="K56" s="277"/>
      <c r="L56" s="277"/>
      <c r="M56" s="260"/>
      <c r="Q56" s="82"/>
    </row>
    <row r="57" spans="1:17" x14ac:dyDescent="0.25">
      <c r="G57" s="274"/>
      <c r="H57" s="274"/>
      <c r="I57" s="276"/>
      <c r="J57" s="260"/>
      <c r="K57" s="277"/>
      <c r="L57" s="277"/>
      <c r="M57" s="260"/>
    </row>
    <row r="58" spans="1:17" x14ac:dyDescent="0.25">
      <c r="G58" s="274"/>
      <c r="H58" s="274"/>
      <c r="I58" s="276"/>
      <c r="J58" s="260"/>
      <c r="K58" s="277"/>
      <c r="L58" s="277"/>
      <c r="M58" s="260"/>
    </row>
    <row r="59" spans="1:17" x14ac:dyDescent="0.25">
      <c r="A59" s="285" t="s">
        <v>325</v>
      </c>
      <c r="B59" s="285"/>
      <c r="C59" s="285"/>
      <c r="D59" s="286"/>
      <c r="E59" s="286"/>
      <c r="F59" s="286"/>
      <c r="G59" s="287">
        <f>G36-G43-G52-G56</f>
        <v>840</v>
      </c>
      <c r="H59" s="288">
        <f>H36-H43-H52-H56</f>
        <v>1444.375</v>
      </c>
      <c r="I59" s="289">
        <f>(G59-H59)/H59</f>
        <v>-0.41843357853742968</v>
      </c>
      <c r="J59" s="290"/>
      <c r="K59" s="290"/>
      <c r="L59" s="352"/>
      <c r="M59" s="353" t="s">
        <v>451</v>
      </c>
      <c r="N59" s="291">
        <f>H59</f>
        <v>1444.375</v>
      </c>
      <c r="O59" s="354"/>
      <c r="Q59" s="82"/>
    </row>
    <row r="60" spans="1:17" x14ac:dyDescent="0.25">
      <c r="A60" s="285" t="s">
        <v>324</v>
      </c>
      <c r="B60" s="285"/>
      <c r="C60" s="285"/>
      <c r="D60" s="286"/>
      <c r="E60" s="286"/>
      <c r="F60" s="286"/>
      <c r="G60" s="292">
        <f>G59/$H$15</f>
        <v>2.2291588574233974E-2</v>
      </c>
      <c r="H60" s="293">
        <f>H59/$H$15</f>
        <v>3.8330253865368091E-2</v>
      </c>
      <c r="I60" s="289"/>
      <c r="J60" s="290"/>
      <c r="K60" s="290"/>
      <c r="L60" s="352"/>
      <c r="M60" s="353"/>
      <c r="N60" s="294">
        <f>H60</f>
        <v>3.8330253865368091E-2</v>
      </c>
      <c r="O60" s="354"/>
      <c r="Q60" s="82"/>
    </row>
    <row r="61" spans="1:17" x14ac:dyDescent="0.25">
      <c r="A61" s="238"/>
      <c r="B61" s="238"/>
      <c r="C61" s="238"/>
      <c r="D61" s="296"/>
      <c r="E61" s="296"/>
      <c r="F61" s="296"/>
      <c r="G61" s="297"/>
      <c r="H61" s="297"/>
      <c r="I61" s="171"/>
      <c r="J61" s="298"/>
      <c r="K61" s="298"/>
      <c r="L61" s="298"/>
      <c r="M61" s="298"/>
      <c r="N61" s="298"/>
    </row>
  </sheetData>
  <sheetProtection algorithmName="SHA-512" hashValue="/3/DLoDkHLKaM611cOKFYFXzzGv3q3poYS0Hgaf1gC+mSAS7VLeG9jes2hc9aOtbn8yp0LglzcjB1XEGUxlA/A==" saltValue="ZNcXL2Aoz+0NhUKFfpl6IQ==" spinCount="100000" sheet="1" objects="1" scenarios="1" selectLockedCells="1" selectUnlockedCells="1"/>
  <mergeCells count="18">
    <mergeCell ref="O36:O37"/>
    <mergeCell ref="O18:O22"/>
    <mergeCell ref="O51:O52"/>
    <mergeCell ref="O59:O60"/>
    <mergeCell ref="O42:O43"/>
    <mergeCell ref="M51:M52"/>
    <mergeCell ref="L59:L60"/>
    <mergeCell ref="L36:L37"/>
    <mergeCell ref="M36:M37"/>
    <mergeCell ref="M59:M60"/>
    <mergeCell ref="M42:M43"/>
    <mergeCell ref="G7:O7"/>
    <mergeCell ref="M13:M14"/>
    <mergeCell ref="M18:M19"/>
    <mergeCell ref="O12:O14"/>
    <mergeCell ref="O30:O32"/>
    <mergeCell ref="M21:M22"/>
    <mergeCell ref="M31:M32"/>
  </mergeCells>
  <pageMargins left="0.75" right="0.75" top="1" bottom="1" header="0.5" footer="0.5"/>
  <pageSetup scale="2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Introduction</vt:lpstr>
      <vt:lpstr>Company Info</vt:lpstr>
      <vt:lpstr>Employees and Wages</vt:lpstr>
      <vt:lpstr>Vendors</vt:lpstr>
      <vt:lpstr>Customer Mailing List</vt:lpstr>
      <vt:lpstr>Non-Inv Asset Purchases</vt:lpstr>
      <vt:lpstr>Indirect and Operating Expenses</vt:lpstr>
      <vt:lpstr>Shipping Costs</vt:lpstr>
      <vt:lpstr>Inventory List</vt:lpstr>
      <vt:lpstr>Cost, Retail &amp; Profit Planner</vt:lpstr>
      <vt:lpstr>Inventory Purchases</vt:lpstr>
      <vt:lpstr>Inv Purch by Date</vt:lpstr>
      <vt:lpstr>Inv Purch Qty by UPC</vt:lpstr>
      <vt:lpstr>Inv Reconciling</vt:lpstr>
      <vt:lpstr>Inventory at EOQ</vt:lpstr>
      <vt:lpstr>Sales</vt:lpstr>
      <vt:lpstr>Total Sales by Date</vt:lpstr>
      <vt:lpstr>Sale Qtys by UPC</vt:lpstr>
      <vt:lpstr>Budgets</vt:lpstr>
      <vt:lpstr>InvPurchQtysTotal</vt:lpstr>
      <vt:lpstr>InvPurchTable</vt:lpstr>
      <vt:lpstr>'Cost, Retail &amp; Profit Planner'!ItemUPC</vt:lpstr>
      <vt:lpstr>ItemUPC</vt:lpstr>
      <vt:lpstr>SalesQtyTotal</vt:lpstr>
      <vt:lpstr>SalesTable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creator>
  <cp:lastModifiedBy>Carlene Hatcher</cp:lastModifiedBy>
  <cp:lastPrinted>2023-04-13T23:07:56Z</cp:lastPrinted>
  <dcterms:created xsi:type="dcterms:W3CDTF">2023-04-07T17:31:11Z</dcterms:created>
  <dcterms:modified xsi:type="dcterms:W3CDTF">2023-05-11T19:43:15Z</dcterms:modified>
</cp:coreProperties>
</file>